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G:\_2022\22.068_Servicestelle_Erneuerbare_Gase\5_TOBI\"/>
    </mc:Choice>
  </mc:AlternateContent>
  <workbookProtection workbookPassword="DE66" lockStructure="1"/>
  <bookViews>
    <workbookView xWindow="0" yWindow="0" windowWidth="20490" windowHeight="7020"/>
  </bookViews>
  <sheets>
    <sheet name="Startseite" sheetId="5" r:id="rId1"/>
    <sheet name="Eingabe" sheetId="1" r:id="rId2"/>
    <sheet name="Grenzwerte" sheetId="3" state="hidden" r:id="rId3"/>
    <sheet name="REDIII" sheetId="2" state="hidden" r:id="rId4"/>
    <sheet name="Berechnung" sheetId="6" state="hidden" r:id="rId5"/>
    <sheet name="CI" sheetId="4" state="hidden" r:id="rId6"/>
    <sheet name="Liste" sheetId="7" state="hidden" r:id="rId7"/>
  </sheets>
  <calcPr calcId="162913" calcOnSave="0"/>
</workbook>
</file>

<file path=xl/calcChain.xml><?xml version="1.0" encoding="utf-8"?>
<calcChain xmlns="http://schemas.openxmlformats.org/spreadsheetml/2006/main">
  <c r="B7" i="6" l="1"/>
  <c r="B6" i="6"/>
  <c r="C6" i="6" s="1"/>
  <c r="D6" i="6" s="1"/>
  <c r="E6" i="6" s="1"/>
  <c r="B5" i="6"/>
  <c r="C5" i="6" s="1"/>
  <c r="D5" i="6" s="1"/>
  <c r="E5" i="6" s="1"/>
  <c r="C7" i="6" l="1"/>
  <c r="D7" i="6" s="1"/>
  <c r="E7" i="6" s="1"/>
  <c r="E8" i="6" s="1"/>
  <c r="I10" i="3"/>
  <c r="H10" i="3"/>
  <c r="I9" i="3"/>
  <c r="H9" i="3"/>
  <c r="F8" i="3"/>
  <c r="E8" i="3"/>
  <c r="D8" i="3"/>
  <c r="I9" i="2" l="1"/>
  <c r="I10" i="2"/>
  <c r="I11" i="2"/>
  <c r="I12" i="2"/>
  <c r="I13" i="2"/>
  <c r="I14" i="2"/>
  <c r="I15" i="2"/>
  <c r="I16" i="2"/>
  <c r="I17" i="2"/>
  <c r="I18" i="2"/>
  <c r="I19" i="2"/>
  <c r="I8" i="2"/>
  <c r="D28" i="1" l="1"/>
  <c r="F37" i="1" l="1"/>
  <c r="G36" i="1"/>
  <c r="F33" i="1"/>
  <c r="E36" i="1"/>
  <c r="F36" i="1"/>
  <c r="E33" i="1"/>
  <c r="G37" i="1"/>
  <c r="G33" i="1"/>
  <c r="E37" i="1"/>
</calcChain>
</file>

<file path=xl/sharedStrings.xml><?xml version="1.0" encoding="utf-8"?>
<sst xmlns="http://schemas.openxmlformats.org/spreadsheetml/2006/main" count="135" uniqueCount="82">
  <si>
    <t>Biomethanproduktionssystem</t>
  </si>
  <si>
    <t>Technologische Optionen</t>
  </si>
  <si>
    <t>Reststoff</t>
  </si>
  <si>
    <t>Gärrücksstandslager</t>
  </si>
  <si>
    <t>Abgasverbrennung</t>
  </si>
  <si>
    <t>Treibhausgas-emissionen — typischer Wert</t>
  </si>
  <si>
    <t>Treibhausgas-emissionen — Standardwert</t>
  </si>
  <si>
    <t>(gCO2eq/MJ)</t>
  </si>
  <si>
    <t>Biomethan aus Gülle</t>
  </si>
  <si>
    <t>Offenes Gärrückstandslager, keine Abgasverbrennung (21)</t>
  </si>
  <si>
    <t>Gülle</t>
  </si>
  <si>
    <t>Offen</t>
  </si>
  <si>
    <t>Nein</t>
  </si>
  <si>
    <t>Offenes Gärrückstandslager, Abgasverbrennung (22)</t>
  </si>
  <si>
    <t>Ja</t>
  </si>
  <si>
    <t>Geschlossenes Gärrück-standslager, keine Abgasverbrennung</t>
  </si>
  <si>
    <t>Geschlossen</t>
  </si>
  <si>
    <t>Geschlossenes Gärrück-standslager, Abgasverbrennung</t>
  </si>
  <si>
    <t>– 100</t>
  </si>
  <si>
    <t>Biomethan aus Mais (gesamte Pflanze)</t>
  </si>
  <si>
    <t>Offenes Gärrück-standslager, keine Abgasverbrennung</t>
  </si>
  <si>
    <t>Mais</t>
  </si>
  <si>
    <t>Offenes Gärrück-standslager, Abgasverbrennung</t>
  </si>
  <si>
    <t>Biomethan aus Bioabfall</t>
  </si>
  <si>
    <t>Bioabfall</t>
  </si>
  <si>
    <t>Welche Reststoffe wollen Sie verwenden?</t>
  </si>
  <si>
    <t>Reststoff 1:</t>
  </si>
  <si>
    <t>Reststoff 2:</t>
  </si>
  <si>
    <t>Reststoff 3:</t>
  </si>
  <si>
    <t>Prozent</t>
  </si>
  <si>
    <t>Abschnitt 1: Angaben zu den verwendeten Reststoffen</t>
  </si>
  <si>
    <t>Abschnitt 2: Technische Spezifikationen</t>
  </si>
  <si>
    <t>Welche Art von Gärrückstandslager planen Sie?</t>
  </si>
  <si>
    <t>Planen Sie eine Abgasverbrennung?</t>
  </si>
  <si>
    <t>Zweck</t>
  </si>
  <si>
    <t>Vergleichswerte für fossile Brennstoffe</t>
  </si>
  <si>
    <t>Kraftstoffe für Verkehr</t>
  </si>
  <si>
    <t>Erzeugung von Elektrizität</t>
  </si>
  <si>
    <t>Erzeugung von Wärme</t>
  </si>
  <si>
    <t>Vor 5. Oktober 2015</t>
  </si>
  <si>
    <t>Bis 31.Dezember 2020</t>
  </si>
  <si>
    <t>Ab 2021</t>
  </si>
  <si>
    <t>Zwischen 1.1.2021 und 31.12.2025</t>
  </si>
  <si>
    <t>Ab 1. Jänner 2026</t>
  </si>
  <si>
    <t>Vor 2021</t>
  </si>
  <si>
    <t>-</t>
  </si>
  <si>
    <t xml:space="preserve">Soll das Biomethan zu CNG komprimiert werden? </t>
  </si>
  <si>
    <t>Wenn Anlage vor 5. Oktober 2015 in Betrieb ging</t>
  </si>
  <si>
    <t>Wenn Anlage zwischen 05.Oktober 2015 und 31.Dezember 2020 in Betrieb ging</t>
  </si>
  <si>
    <t>Wenn Anlage nach 2021 in Betrieb ging</t>
  </si>
  <si>
    <t>94-</t>
  </si>
  <si>
    <t>Abschnitt 3: Ergebnisse</t>
  </si>
  <si>
    <t>Primary color</t>
  </si>
  <si>
    <t>Calibri</t>
  </si>
  <si>
    <t>Grenzwerte</t>
  </si>
  <si>
    <t>SEG Farbpalette</t>
  </si>
  <si>
    <t>Schrift</t>
  </si>
  <si>
    <t>Secondary Colors</t>
  </si>
  <si>
    <t>Kurzbeschreibung des Tools</t>
  </si>
  <si>
    <t>Rückfragen</t>
  </si>
  <si>
    <t>Mariahilfer Straße 136 | 1150 Wien | Österreich</t>
  </si>
  <si>
    <t>Erstellt durch die Servicestelle Erneuerbare Gase (SEG)</t>
  </si>
  <si>
    <t>Servicestelle Erneuerbare Gase</t>
  </si>
  <si>
    <t>T. +43 (0)1 285 02 34</t>
  </si>
  <si>
    <t>service@erneuerbaresgas.at</t>
  </si>
  <si>
    <t>Daten Eingabe</t>
  </si>
  <si>
    <t>test</t>
  </si>
  <si>
    <t>Anteil bzw. Menge:</t>
  </si>
  <si>
    <t>RED III Werte</t>
  </si>
  <si>
    <t>Abfrage</t>
  </si>
  <si>
    <r>
      <t>In der nachfolgenden Tabelle ist ersichtlich, ob Sie die jeweiligen CO</t>
    </r>
    <r>
      <rPr>
        <vertAlign val="subscript"/>
        <sz val="11"/>
        <color rgb="FF31352E"/>
        <rFont val="Calibri"/>
        <family val="2"/>
        <scheme val="minor"/>
      </rPr>
      <t>2</t>
    </r>
    <r>
      <rPr>
        <sz val="11"/>
        <color rgb="FF31352E"/>
        <rFont val="Calibri"/>
        <family val="2"/>
        <scheme val="minor"/>
      </rPr>
      <t xml:space="preserve"> </t>
    </r>
    <r>
      <rPr>
        <b/>
        <sz val="11"/>
        <color rgb="FF31352E"/>
        <rFont val="Calibri"/>
        <family val="2"/>
        <scheme val="minor"/>
      </rPr>
      <t>Grenzwerte</t>
    </r>
    <r>
      <rPr>
        <sz val="11"/>
        <color rgb="FF31352E"/>
        <rFont val="Calibri"/>
        <family val="2"/>
        <scheme val="minor"/>
      </rPr>
      <t xml:space="preserve"> je nach Anwendungsfall einhalten:</t>
    </r>
  </si>
  <si>
    <t>Berechnung</t>
  </si>
  <si>
    <r>
      <t>TOBI - Tool zur Berechnung der CO</t>
    </r>
    <r>
      <rPr>
        <b/>
        <vertAlign val="subscript"/>
        <sz val="24"/>
        <color rgb="FF31352E"/>
        <rFont val="Calibri"/>
        <family val="2"/>
        <scheme val="minor"/>
      </rPr>
      <t>2</t>
    </r>
    <r>
      <rPr>
        <b/>
        <sz val="24"/>
        <color rgb="FF31352E"/>
        <rFont val="Calibri"/>
        <family val="2"/>
        <scheme val="minor"/>
      </rPr>
      <t xml:space="preserve"> Emissionen von Biogas</t>
    </r>
  </si>
  <si>
    <t>03/2024</t>
  </si>
  <si>
    <t>Wenn Anlage nach 20.11.2026 in Betrieb ging</t>
  </si>
  <si>
    <t>Wenn Anlage vor 2021 in Betrieb ging*</t>
  </si>
  <si>
    <t xml:space="preserve">*Bei Inbetriebnahme vor dem 01.01.2021 kommen die selben Grenzwerte wie für Anlagen mit Inbetriebnahme ab 20.11.2023 nach 15 Jahren zum Einsatz.
</t>
  </si>
  <si>
    <t>Wenn Anlage zwischen 1.1.2021 und 20.11.2023 in Betrieb ging**</t>
  </si>
  <si>
    <t xml:space="preserve">**Bei Inbetriebnahme zwischen 01.01.2021 und 20.11.2023 und Gesamtfeuerungswärmeleistung von ≥ 10 MW gelten ab 01.01.2030 die selben Grenzwerte wie für Anlagen mit Inbetriebnahme ab 20.11.2023: siehe Spalte rechts. Für Anlagen mit Gesamtfeuerungswärmeleistung von 10 MW oder weniger kommen die selben Grenzwerte wie für Anlagen mit Inbetriebnahme ab 20.11.2023 nach 15 Jahren zum Einsatz. </t>
  </si>
  <si>
    <t>Anwendungsbereich</t>
  </si>
  <si>
    <t xml:space="preserve">Die Grenzwerte nach der Erneuerbaren Energie Richtlinie (EU 2018/2001) (RED III) gelten für gasförmige Biomasse-Brennstoffe (z.B. Biomethan) wenn sie in Anlagen zur Erzeugung von Elektrizität, Wärme und Kälte mit einer Gesamtfeuerungswärmeleistung von 2 MW oder mehr verwendet werden, sowie für Anlagen zur Erzeugung von gasförmiger Biomasse-Brennstoffe mit einer durchschnittlichen Durchflussrate von mehr als 200 m³/h Methan-Äquivalent (bei 0°C und 1 bar)
</t>
  </si>
  <si>
    <t xml:space="preserve">TOBI nutzt die Methodiken aus der Erneuerbare-Energien-Richtlinie der Europäischen Union (RED III), um schnelle und genaue Berechnungen der CO2-Emissionen für verschiedene Biogase zu ermöglichen. Das Tool ist vor allem für Investor:innen, Projektplaner:innen und Entscheidungsträger:innen in der Biogasbranche von Bedeutung, die  sicherstellen müssen, dass ihre Projekte den gesetzlichen Standards entsprechen.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</si>
</sst>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u/>
      <sz val="11"/>
      <color theme="10"/>
      <name val="Calibri"/>
      <family val="2"/>
      <scheme val="minor"/>
    </font>
    <font>
      <b/>
      <sz val="11"/>
      <name val="Calibri"/>
      <family val="2"/>
    </font>
    <font>
      <sz val="11"/>
      <color rgb="FF000000"/>
      <name val="Calibri"/>
      <family val="2"/>
    </font>
    <font>
      <sz val="11"/>
      <color rgb="FF31352E"/>
      <name val="Calibri"/>
      <family val="2"/>
      <scheme val="minor"/>
    </font>
    <font>
      <b/>
      <sz val="24"/>
      <color rgb="FF31352E"/>
      <name val="Calibri"/>
      <family val="2"/>
      <scheme val="minor"/>
    </font>
    <font>
      <b/>
      <sz val="11"/>
      <color rgb="FF31352E"/>
      <name val="Calibri"/>
      <family val="2"/>
      <scheme val="minor"/>
    </font>
    <font>
      <u/>
      <sz val="11"/>
      <color rgb="FF31352E"/>
      <name val="Calibri"/>
      <family val="2"/>
      <scheme val="minor"/>
    </font>
    <font>
      <vertAlign val="subscript"/>
      <sz val="11"/>
      <color rgb="FF31352E"/>
      <name val="Calibri"/>
      <family val="2"/>
      <scheme val="minor"/>
    </font>
    <font>
      <b/>
      <vertAlign val="subscript"/>
      <sz val="24"/>
      <color rgb="FF31352E"/>
      <name val="Calibri"/>
      <family val="2"/>
      <scheme val="minor"/>
    </font>
    <font>
      <b/>
      <sz val="14"/>
      <color rgb="FF31352E"/>
      <name val="Calibri"/>
      <family val="2"/>
      <scheme val="minor"/>
    </font>
    <font>
      <b/>
      <sz val="12"/>
      <color rgb="FF31352E"/>
      <name val="Calibri"/>
      <family val="2"/>
      <scheme val="minor"/>
    </font>
    <font>
      <b/>
      <sz val="11"/>
      <color rgb="FFF3F6E8"/>
      <name val="Calibri"/>
      <family val="2"/>
      <scheme val="minor"/>
    </font>
    <font>
      <sz val="11"/>
      <color rgb="FFCFE091"/>
      <name val="Calibri"/>
      <family val="2"/>
      <scheme val="minor"/>
    </font>
    <font>
      <b/>
      <sz val="11"/>
      <color rgb="FFCFE091"/>
      <name val="Calibri"/>
      <family val="2"/>
      <scheme val="minor"/>
    </font>
    <font>
      <i/>
      <sz val="11"/>
      <color rgb="FF31352E"/>
      <name val="Calibri"/>
      <family val="2"/>
      <scheme val="minor"/>
    </font>
  </fonts>
  <fills count="32">
    <fill>
      <patternFill patternType="none"/>
    </fill>
    <fill>
      <patternFill patternType="gray125"/>
    </fill>
    <fill>
      <patternFill patternType="solid">
        <fgColor rgb="FFFFFFFF"/>
        <bgColor indexed="64"/>
      </patternFill>
    </fill>
    <fill>
      <patternFill patternType="solid">
        <fgColor rgb="FFDDDDDD"/>
      </patternFill>
    </fill>
    <fill>
      <patternFill patternType="solid">
        <fgColor rgb="FFFFFFFF"/>
      </patternFill>
    </fill>
    <fill>
      <patternFill patternType="solid">
        <fgColor rgb="FFF3F6E8"/>
        <bgColor indexed="64"/>
      </patternFill>
    </fill>
    <fill>
      <patternFill patternType="solid">
        <fgColor rgb="FFCFE091"/>
        <bgColor indexed="64"/>
      </patternFill>
    </fill>
    <fill>
      <patternFill patternType="solid">
        <fgColor rgb="FF778A35"/>
        <bgColor indexed="64"/>
      </patternFill>
    </fill>
    <fill>
      <patternFill patternType="solid">
        <fgColor rgb="FF546713"/>
        <bgColor indexed="64"/>
      </patternFill>
    </fill>
    <fill>
      <patternFill patternType="solid">
        <fgColor rgb="FF181C0B"/>
        <bgColor indexed="64"/>
      </patternFill>
    </fill>
    <fill>
      <patternFill patternType="solid">
        <fgColor rgb="FFE3F4F4"/>
        <bgColor indexed="64"/>
      </patternFill>
    </fill>
    <fill>
      <patternFill patternType="solid">
        <fgColor rgb="FF5C8F8D"/>
        <bgColor indexed="64"/>
      </patternFill>
    </fill>
    <fill>
      <patternFill patternType="solid">
        <fgColor rgb="FF225856"/>
        <bgColor indexed="64"/>
      </patternFill>
    </fill>
    <fill>
      <patternFill patternType="solid">
        <fgColor rgb="FF0C413F"/>
        <bgColor indexed="64"/>
      </patternFill>
    </fill>
    <fill>
      <patternFill patternType="solid">
        <fgColor rgb="FF000D0C"/>
        <bgColor indexed="64"/>
      </patternFill>
    </fill>
    <fill>
      <patternFill patternType="solid">
        <fgColor rgb="FFF6EFE8"/>
        <bgColor indexed="64"/>
      </patternFill>
    </fill>
    <fill>
      <patternFill patternType="solid">
        <fgColor rgb="FFEBBD98"/>
        <bgColor indexed="64"/>
      </patternFill>
    </fill>
    <fill>
      <patternFill patternType="solid">
        <fgColor rgb="FF905F37"/>
        <bgColor indexed="64"/>
      </patternFill>
    </fill>
    <fill>
      <patternFill patternType="solid">
        <fgColor rgb="FF6C3B13"/>
        <bgColor indexed="64"/>
      </patternFill>
    </fill>
    <fill>
      <patternFill patternType="solid">
        <fgColor rgb="FF150900"/>
        <bgColor indexed="64"/>
      </patternFill>
    </fill>
    <fill>
      <patternFill patternType="solid">
        <fgColor rgb="FFF5E5F2"/>
        <bgColor indexed="64"/>
      </patternFill>
    </fill>
    <fill>
      <patternFill patternType="solid">
        <fgColor rgb="FFA86D9D"/>
        <bgColor indexed="64"/>
      </patternFill>
    </fill>
    <fill>
      <patternFill patternType="solid">
        <fgColor rgb="FF68285B"/>
        <bgColor indexed="64"/>
      </patternFill>
    </fill>
    <fill>
      <patternFill patternType="solid">
        <fgColor rgb="FF4D0E41"/>
        <bgColor indexed="64"/>
      </patternFill>
    </fill>
    <fill>
      <patternFill patternType="solid">
        <fgColor rgb="FF0F000C"/>
        <bgColor indexed="64"/>
      </patternFill>
    </fill>
    <fill>
      <patternFill patternType="solid">
        <fgColor rgb="FFFBF9ED"/>
        <bgColor indexed="64"/>
      </patternFill>
    </fill>
    <fill>
      <patternFill patternType="solid">
        <fgColor rgb="FFFFEE98"/>
        <bgColor indexed="64"/>
      </patternFill>
    </fill>
    <fill>
      <patternFill patternType="solid">
        <fgColor rgb="FFD9C148"/>
        <bgColor indexed="64"/>
      </patternFill>
    </fill>
    <fill>
      <patternFill patternType="solid">
        <fgColor rgb="FFB89E1D"/>
        <bgColor indexed="64"/>
      </patternFill>
    </fill>
    <fill>
      <patternFill patternType="solid">
        <fgColor rgb="FF2E2600"/>
        <bgColor indexed="64"/>
      </patternFill>
    </fill>
    <fill>
      <patternFill patternType="solid">
        <fgColor rgb="FF31352E"/>
        <bgColor indexed="64"/>
      </patternFill>
    </fill>
    <fill>
      <patternFill patternType="solid">
        <fgColor theme="0"/>
        <bgColor indexed="64"/>
      </patternFill>
    </fill>
  </fills>
  <borders count="39">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778A35"/>
      </bottom>
      <diagonal/>
    </border>
    <border>
      <left/>
      <right/>
      <top style="thin">
        <color rgb="FF31352E"/>
      </top>
      <bottom style="thin">
        <color rgb="FF31352E"/>
      </bottom>
      <diagonal/>
    </border>
    <border>
      <left/>
      <right/>
      <top style="thin">
        <color rgb="FF31352E"/>
      </top>
      <bottom/>
      <diagonal/>
    </border>
    <border>
      <left/>
      <right/>
      <top/>
      <bottom style="thin">
        <color rgb="FF31352E"/>
      </bottom>
      <diagonal/>
    </border>
    <border>
      <left/>
      <right style="thin">
        <color rgb="FF31352E"/>
      </right>
      <top style="thin">
        <color rgb="FF31352E"/>
      </top>
      <bottom style="thin">
        <color rgb="FF31352E"/>
      </bottom>
      <diagonal/>
    </border>
    <border>
      <left/>
      <right style="thin">
        <color rgb="FF31352E"/>
      </right>
      <top style="thin">
        <color rgb="FF31352E"/>
      </top>
      <bottom/>
      <diagonal/>
    </border>
    <border>
      <left/>
      <right style="thin">
        <color rgb="FF31352E"/>
      </right>
      <top/>
      <bottom style="thin">
        <color rgb="FF31352E"/>
      </bottom>
      <diagonal/>
    </border>
    <border>
      <left style="thin">
        <color rgb="FF31352E"/>
      </left>
      <right style="thin">
        <color rgb="FF31352E"/>
      </right>
      <top style="thin">
        <color rgb="FF31352E"/>
      </top>
      <bottom style="thin">
        <color rgb="FF31352E"/>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style="thin">
        <color rgb="FF778A35"/>
      </left>
      <right/>
      <top style="thin">
        <color rgb="FF778A35"/>
      </top>
      <bottom/>
      <diagonal/>
    </border>
    <border>
      <left/>
      <right style="thin">
        <color rgb="FF778A35"/>
      </right>
      <top style="thin">
        <color rgb="FF778A35"/>
      </top>
      <bottom/>
      <diagonal/>
    </border>
    <border>
      <left style="thin">
        <color rgb="FF778A35"/>
      </left>
      <right/>
      <top/>
      <bottom/>
      <diagonal/>
    </border>
    <border>
      <left/>
      <right style="thin">
        <color rgb="FF778A35"/>
      </right>
      <top/>
      <bottom/>
      <diagonal/>
    </border>
    <border>
      <left/>
      <right/>
      <top style="thin">
        <color rgb="FF778A35"/>
      </top>
      <bottom/>
      <diagonal/>
    </border>
    <border>
      <left/>
      <right style="thin">
        <color rgb="FF778A35"/>
      </right>
      <top/>
      <bottom style="thin">
        <color rgb="FF778A35"/>
      </bottom>
      <diagonal/>
    </border>
    <border>
      <left style="thin">
        <color rgb="FF778A35"/>
      </left>
      <right/>
      <top/>
      <bottom style="thin">
        <color rgb="FF778A35"/>
      </bottom>
      <diagonal/>
    </border>
    <border>
      <left style="thin">
        <color rgb="FFD9C148"/>
      </left>
      <right style="thin">
        <color rgb="FFD9C148"/>
      </right>
      <top style="thin">
        <color rgb="FFD9C148"/>
      </top>
      <bottom style="thin">
        <color rgb="FFD9C148"/>
      </bottom>
      <diagonal/>
    </border>
    <border>
      <left style="thin">
        <color rgb="FFD9C148"/>
      </left>
      <right/>
      <top style="thin">
        <color rgb="FFD9C148"/>
      </top>
      <bottom style="thin">
        <color rgb="FFD9C148"/>
      </bottom>
      <diagonal/>
    </border>
    <border>
      <left/>
      <right/>
      <top style="thin">
        <color indexed="64"/>
      </top>
      <bottom style="double">
        <color indexed="64"/>
      </bottom>
      <diagonal/>
    </border>
    <border>
      <left style="thin">
        <color auto="1"/>
      </left>
      <right style="thin">
        <color auto="1"/>
      </right>
      <top/>
      <bottom style="thin">
        <color auto="1"/>
      </bottom>
      <diagonal/>
    </border>
  </borders>
  <cellStyleXfs count="4">
    <xf numFmtId="0" fontId="0" fillId="0" borderId="0"/>
    <xf numFmtId="0" fontId="1" fillId="0" borderId="0"/>
    <xf numFmtId="0" fontId="2" fillId="3" borderId="1"/>
    <xf numFmtId="0" fontId="3" fillId="4" borderId="1"/>
  </cellStyleXfs>
  <cellXfs count="159">
    <xf numFmtId="0" fontId="0" fillId="0" borderId="0" xfId="0"/>
    <xf numFmtId="0" fontId="0" fillId="0" borderId="0" xfId="0" applyFill="1"/>
    <xf numFmtId="0" fontId="4" fillId="0" borderId="0" xfId="0" applyFont="1"/>
    <xf numFmtId="0" fontId="4" fillId="0" borderId="0" xfId="0" applyFont="1" applyAlignment="1">
      <alignment horizontal="center"/>
    </xf>
    <xf numFmtId="0" fontId="4" fillId="30" borderId="13" xfId="0" applyFont="1" applyFill="1" applyBorder="1"/>
    <xf numFmtId="0" fontId="4" fillId="0" borderId="14" xfId="0" applyFont="1" applyBorder="1" applyAlignment="1">
      <alignment horizontal="center"/>
    </xf>
    <xf numFmtId="0" fontId="4" fillId="0" borderId="15" xfId="0" applyFont="1" applyBorder="1" applyAlignment="1">
      <alignment horizontal="center"/>
    </xf>
    <xf numFmtId="0" fontId="4" fillId="5" borderId="5" xfId="0" applyFont="1" applyFill="1" applyBorder="1"/>
    <xf numFmtId="0" fontId="4" fillId="0" borderId="9" xfId="0" applyFont="1" applyBorder="1" applyAlignment="1">
      <alignment horizontal="center"/>
    </xf>
    <xf numFmtId="0" fontId="4" fillId="0" borderId="10" xfId="0" applyFont="1" applyBorder="1" applyAlignment="1">
      <alignment horizontal="center"/>
    </xf>
    <xf numFmtId="0" fontId="4" fillId="6" borderId="8" xfId="0" applyFont="1" applyFill="1" applyBorder="1"/>
    <xf numFmtId="0" fontId="4" fillId="0" borderId="1" xfId="0" applyFont="1" applyBorder="1" applyAlignment="1">
      <alignment horizontal="center"/>
    </xf>
    <xf numFmtId="0" fontId="4" fillId="0" borderId="11" xfId="0" applyFont="1" applyBorder="1" applyAlignment="1">
      <alignment horizontal="center"/>
    </xf>
    <xf numFmtId="0" fontId="4" fillId="7" borderId="8" xfId="0" applyFont="1" applyFill="1" applyBorder="1"/>
    <xf numFmtId="0" fontId="4" fillId="8" borderId="8" xfId="0" applyFont="1" applyFill="1" applyBorder="1"/>
    <xf numFmtId="0" fontId="4" fillId="9" borderId="6" xfId="0" applyFont="1" applyFill="1" applyBorder="1"/>
    <xf numFmtId="0" fontId="4" fillId="0" borderId="7" xfId="0" applyFont="1" applyBorder="1" applyAlignment="1">
      <alignment horizontal="center"/>
    </xf>
    <xf numFmtId="0" fontId="4" fillId="0" borderId="12" xfId="0" applyFont="1" applyBorder="1" applyAlignment="1">
      <alignment horizontal="center"/>
    </xf>
    <xf numFmtId="0" fontId="4" fillId="0" borderId="1" xfId="0" applyFont="1" applyFill="1" applyBorder="1"/>
    <xf numFmtId="0" fontId="4" fillId="10" borderId="5" xfId="0" applyFont="1" applyFill="1" applyBorder="1"/>
    <xf numFmtId="0" fontId="4" fillId="11" borderId="8" xfId="0" applyFont="1" applyFill="1" applyBorder="1"/>
    <xf numFmtId="0" fontId="4" fillId="12" borderId="8" xfId="0" applyFont="1" applyFill="1" applyBorder="1"/>
    <xf numFmtId="0" fontId="4" fillId="13" borderId="8" xfId="0" applyFont="1" applyFill="1" applyBorder="1"/>
    <xf numFmtId="0" fontId="4" fillId="14" borderId="6" xfId="0" applyFont="1" applyFill="1" applyBorder="1"/>
    <xf numFmtId="0" fontId="4" fillId="15" borderId="5" xfId="0" applyFont="1" applyFill="1" applyBorder="1"/>
    <xf numFmtId="0" fontId="4" fillId="16" borderId="8" xfId="0" applyFont="1" applyFill="1" applyBorder="1"/>
    <xf numFmtId="0" fontId="4" fillId="17" borderId="8" xfId="0" applyFont="1" applyFill="1" applyBorder="1"/>
    <xf numFmtId="0" fontId="4" fillId="18" borderId="8" xfId="0" applyFont="1" applyFill="1" applyBorder="1"/>
    <xf numFmtId="0" fontId="4" fillId="19" borderId="6" xfId="0" applyFont="1" applyFill="1" applyBorder="1"/>
    <xf numFmtId="0" fontId="4" fillId="20" borderId="5" xfId="0" applyFont="1" applyFill="1" applyBorder="1"/>
    <xf numFmtId="0" fontId="4" fillId="21" borderId="8" xfId="0" applyFont="1" applyFill="1" applyBorder="1"/>
    <xf numFmtId="0" fontId="4" fillId="22" borderId="8" xfId="0" applyFont="1" applyFill="1" applyBorder="1"/>
    <xf numFmtId="0" fontId="4" fillId="23" borderId="8" xfId="0" applyFont="1" applyFill="1" applyBorder="1"/>
    <xf numFmtId="0" fontId="4" fillId="24" borderId="6" xfId="0" applyFont="1" applyFill="1" applyBorder="1"/>
    <xf numFmtId="0" fontId="4" fillId="25" borderId="5" xfId="0" applyFont="1" applyFill="1" applyBorder="1"/>
    <xf numFmtId="0" fontId="4" fillId="26" borderId="8" xfId="0" applyFont="1" applyFill="1" applyBorder="1"/>
    <xf numFmtId="0" fontId="4" fillId="27" borderId="8" xfId="0" applyFont="1" applyFill="1" applyBorder="1"/>
    <xf numFmtId="0" fontId="4" fillId="28" borderId="8" xfId="0" applyFont="1" applyFill="1" applyBorder="1"/>
    <xf numFmtId="0" fontId="4" fillId="29" borderId="6" xfId="0" applyFont="1" applyFill="1" applyBorder="1"/>
    <xf numFmtId="0" fontId="5" fillId="0" borderId="16" xfId="0" applyFont="1" applyBorder="1"/>
    <xf numFmtId="0" fontId="4" fillId="0" borderId="16" xfId="0" applyFont="1" applyBorder="1" applyAlignment="1">
      <alignment horizontal="center"/>
    </xf>
    <xf numFmtId="0" fontId="4" fillId="0" borderId="16" xfId="0" applyFont="1" applyBorder="1"/>
    <xf numFmtId="0" fontId="5" fillId="0" borderId="1" xfId="0" applyFont="1" applyBorder="1"/>
    <xf numFmtId="0" fontId="4" fillId="0" borderId="1" xfId="0" applyFont="1" applyBorder="1"/>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2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6" fillId="2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5" borderId="25" xfId="0" applyFont="1" applyFill="1" applyBorder="1" applyAlignment="1">
      <alignment horizontal="center" vertical="center" wrapText="1"/>
    </xf>
    <xf numFmtId="0" fontId="4" fillId="0" borderId="24" xfId="0" applyFont="1" applyBorder="1" applyAlignment="1">
      <alignment horizontal="left" vertical="center" wrapText="1"/>
    </xf>
    <xf numFmtId="0" fontId="4" fillId="25" borderId="25" xfId="0"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5" borderId="17" xfId="1" applyFont="1" applyFill="1" applyBorder="1" applyAlignment="1">
      <alignment horizontal="center" vertical="center" wrapText="1"/>
    </xf>
    <xf numFmtId="0" fontId="7" fillId="25" borderId="17" xfId="1" applyFont="1" applyFill="1" applyBorder="1" applyAlignment="1">
      <alignment horizontal="center" vertical="center" wrapText="1"/>
    </xf>
    <xf numFmtId="0" fontId="7" fillId="15" borderId="17" xfId="1" applyFont="1" applyFill="1" applyBorder="1" applyAlignment="1">
      <alignment horizontal="center" vertical="center" wrapText="1"/>
    </xf>
    <xf numFmtId="0" fontId="6" fillId="0" borderId="16" xfId="0" applyFont="1" applyBorder="1" applyAlignment="1">
      <alignment horizontal="center" vertical="center" wrapTex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31" borderId="0" xfId="0" applyFont="1" applyFill="1" applyAlignment="1">
      <alignment vertical="top"/>
    </xf>
    <xf numFmtId="0" fontId="4" fillId="0" borderId="0" xfId="0" applyFont="1" applyAlignment="1">
      <alignment vertical="top"/>
    </xf>
    <xf numFmtId="0" fontId="4" fillId="31" borderId="0" xfId="0" applyFont="1" applyFill="1" applyAlignment="1">
      <alignment vertical="top" wrapText="1"/>
    </xf>
    <xf numFmtId="0" fontId="6" fillId="31" borderId="1" xfId="0" applyFont="1" applyFill="1" applyBorder="1" applyAlignment="1">
      <alignment vertical="top" wrapText="1"/>
    </xf>
    <xf numFmtId="0" fontId="4" fillId="0" borderId="26" xfId="0" applyFont="1" applyBorder="1"/>
    <xf numFmtId="0" fontId="4" fillId="0" borderId="27" xfId="0" applyFont="1" applyBorder="1"/>
    <xf numFmtId="0" fontId="6" fillId="31" borderId="0" xfId="0" applyFont="1" applyFill="1" applyAlignment="1">
      <alignment vertical="top" wrapText="1"/>
    </xf>
    <xf numFmtId="0" fontId="6" fillId="5" borderId="1" xfId="0" applyFont="1" applyFill="1" applyBorder="1" applyAlignment="1">
      <alignment vertical="center"/>
    </xf>
    <xf numFmtId="0" fontId="4" fillId="5" borderId="1" xfId="0" applyFont="1" applyFill="1" applyBorder="1" applyAlignment="1">
      <alignment horizontal="left" vertical="center"/>
    </xf>
    <xf numFmtId="0" fontId="4" fillId="0" borderId="1" xfId="0" applyFont="1" applyBorder="1" applyAlignment="1">
      <alignment horizontal="center" vertical="center" wrapText="1"/>
    </xf>
    <xf numFmtId="0" fontId="6" fillId="5" borderId="31" xfId="0" applyFont="1" applyFill="1" applyBorder="1" applyAlignment="1">
      <alignment vertical="center"/>
    </xf>
    <xf numFmtId="0" fontId="4" fillId="5" borderId="1" xfId="0" applyFont="1" applyFill="1" applyBorder="1" applyAlignment="1">
      <alignment vertical="center"/>
    </xf>
    <xf numFmtId="0" fontId="4" fillId="5" borderId="31" xfId="0" applyFont="1" applyFill="1" applyBorder="1" applyAlignment="1">
      <alignment vertical="center"/>
    </xf>
    <xf numFmtId="0" fontId="6" fillId="5" borderId="31" xfId="0" applyFont="1" applyFill="1" applyBorder="1" applyAlignment="1">
      <alignment horizontal="center" vertical="center"/>
    </xf>
    <xf numFmtId="0" fontId="4" fillId="5" borderId="31" xfId="0" applyFont="1" applyFill="1" applyBorder="1" applyAlignment="1">
      <alignment horizontal="center" vertical="center"/>
    </xf>
    <xf numFmtId="0" fontId="10" fillId="6" borderId="1" xfId="0" applyFont="1" applyFill="1" applyBorder="1" applyAlignment="1">
      <alignment horizontal="center" vertical="center"/>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31" borderId="0" xfId="0" applyFont="1" applyFill="1" applyAlignment="1">
      <alignment vertical="center"/>
    </xf>
    <xf numFmtId="0" fontId="5" fillId="0" borderId="16" xfId="0" applyFont="1" applyBorder="1" applyAlignment="1">
      <alignment horizontal="left" vertical="center"/>
    </xf>
    <xf numFmtId="0" fontId="4" fillId="5" borderId="28" xfId="0" applyFont="1" applyFill="1" applyBorder="1" applyAlignment="1">
      <alignment vertical="center"/>
    </xf>
    <xf numFmtId="0" fontId="4" fillId="5" borderId="30" xfId="0" applyFont="1" applyFill="1" applyBorder="1" applyAlignment="1">
      <alignment vertical="center"/>
    </xf>
    <xf numFmtId="0" fontId="4" fillId="5" borderId="32" xfId="0" applyFont="1" applyFill="1" applyBorder="1" applyAlignment="1">
      <alignment vertical="center"/>
    </xf>
    <xf numFmtId="0" fontId="4" fillId="5" borderId="29" xfId="0" applyFont="1" applyFill="1" applyBorder="1" applyAlignment="1">
      <alignment vertical="center"/>
    </xf>
    <xf numFmtId="0" fontId="4" fillId="5" borderId="0" xfId="0" applyFont="1" applyFill="1" applyAlignment="1">
      <alignment vertical="center"/>
    </xf>
    <xf numFmtId="0" fontId="4" fillId="6" borderId="1" xfId="0" applyFont="1" applyFill="1" applyBorder="1" applyAlignment="1">
      <alignment vertical="center"/>
    </xf>
    <xf numFmtId="0" fontId="12" fillId="7" borderId="1" xfId="0" applyFont="1" applyFill="1" applyBorder="1" applyAlignment="1">
      <alignment horizontal="center" vertical="center"/>
    </xf>
    <xf numFmtId="0" fontId="12" fillId="6" borderId="1" xfId="0" applyFont="1" applyFill="1" applyBorder="1" applyAlignment="1">
      <alignment horizontal="center" vertical="center"/>
    </xf>
    <xf numFmtId="0" fontId="4" fillId="5" borderId="34" xfId="0" applyFont="1" applyFill="1" applyBorder="1" applyAlignment="1">
      <alignment vertical="center"/>
    </xf>
    <xf numFmtId="0" fontId="4" fillId="5" borderId="16" xfId="0" applyFont="1" applyFill="1" applyBorder="1" applyAlignment="1">
      <alignment horizontal="left" vertical="center"/>
    </xf>
    <xf numFmtId="0" fontId="4" fillId="5" borderId="16" xfId="0" applyFont="1" applyFill="1" applyBorder="1" applyAlignment="1">
      <alignment vertical="center"/>
    </xf>
    <xf numFmtId="0" fontId="4" fillId="5" borderId="33" xfId="0" applyFont="1" applyFill="1" applyBorder="1" applyAlignment="1">
      <alignment vertical="center"/>
    </xf>
    <xf numFmtId="0" fontId="4" fillId="16" borderId="1" xfId="0" applyFont="1" applyFill="1" applyBorder="1" applyAlignment="1">
      <alignment horizontal="left" vertical="center"/>
    </xf>
    <xf numFmtId="0" fontId="4" fillId="16" borderId="1" xfId="0" applyFont="1" applyFill="1" applyBorder="1" applyAlignment="1">
      <alignment vertical="center"/>
    </xf>
    <xf numFmtId="0" fontId="6" fillId="16" borderId="1" xfId="0" applyFont="1" applyFill="1" applyBorder="1" applyAlignment="1">
      <alignment vertical="center"/>
    </xf>
    <xf numFmtId="0" fontId="6" fillId="26" borderId="1" xfId="0" applyFont="1" applyFill="1" applyBorder="1" applyAlignment="1">
      <alignment vertical="center"/>
    </xf>
    <xf numFmtId="0" fontId="4" fillId="26" borderId="1" xfId="0" applyFont="1" applyFill="1" applyBorder="1" applyAlignment="1">
      <alignment vertical="center"/>
    </xf>
    <xf numFmtId="0" fontId="4" fillId="26" borderId="1" xfId="0" applyFont="1" applyFill="1" applyBorder="1" applyAlignment="1">
      <alignment horizontal="left" vertical="center"/>
    </xf>
    <xf numFmtId="0" fontId="13" fillId="6" borderId="0" xfId="0" applyFont="1" applyFill="1" applyAlignment="1">
      <alignment vertical="center"/>
    </xf>
    <xf numFmtId="0" fontId="14" fillId="6" borderId="1" xfId="0" applyFont="1" applyFill="1" applyBorder="1" applyAlignment="1">
      <alignment vertical="center"/>
    </xf>
    <xf numFmtId="0" fontId="10" fillId="26" borderId="1" xfId="0" applyFont="1" applyFill="1" applyBorder="1" applyAlignment="1">
      <alignment horizontal="center" vertical="center"/>
    </xf>
    <xf numFmtId="0" fontId="6" fillId="16"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5" borderId="35" xfId="0" applyFont="1" applyFill="1" applyBorder="1" applyAlignment="1">
      <alignment horizontal="center" vertical="center" wrapText="1"/>
    </xf>
    <xf numFmtId="0" fontId="6" fillId="26" borderId="35" xfId="0" applyFont="1" applyFill="1" applyBorder="1" applyAlignment="1">
      <alignment horizontal="center" vertical="center"/>
    </xf>
    <xf numFmtId="0" fontId="4" fillId="25" borderId="35" xfId="0" applyFont="1" applyFill="1" applyBorder="1" applyAlignment="1">
      <alignment horizontal="left" vertical="center"/>
    </xf>
    <xf numFmtId="0" fontId="4" fillId="25" borderId="36" xfId="0" applyFont="1" applyFill="1" applyBorder="1" applyAlignment="1">
      <alignment horizontal="left" vertical="center"/>
    </xf>
    <xf numFmtId="0" fontId="12" fillId="17" borderId="1" xfId="0" applyFont="1" applyFill="1" applyBorder="1" applyAlignment="1">
      <alignment horizontal="center" vertical="center"/>
    </xf>
    <xf numFmtId="0" fontId="5" fillId="0" borderId="16" xfId="0" applyFont="1" applyFill="1" applyBorder="1" applyAlignment="1">
      <alignment horizontal="left" vertical="center"/>
    </xf>
    <xf numFmtId="0" fontId="4" fillId="0" borderId="0" xfId="0" applyFont="1" applyFill="1" applyAlignment="1">
      <alignment horizontal="left"/>
    </xf>
    <xf numFmtId="0" fontId="6" fillId="6" borderId="1" xfId="0" applyFont="1" applyFill="1" applyBorder="1" applyAlignment="1">
      <alignment horizontal="left" vertical="center"/>
    </xf>
    <xf numFmtId="0" fontId="4" fillId="0" borderId="0" xfId="0" applyFont="1" applyFill="1" applyAlignment="1">
      <alignment vertical="center"/>
    </xf>
    <xf numFmtId="0" fontId="4" fillId="0" borderId="37" xfId="0" applyFont="1" applyFill="1" applyBorder="1" applyAlignment="1">
      <alignment horizontal="center" vertical="center"/>
    </xf>
    <xf numFmtId="0" fontId="4" fillId="0" borderId="0" xfId="0" applyFont="1" applyFill="1" applyAlignment="1">
      <alignment vertical="top"/>
    </xf>
    <xf numFmtId="0" fontId="4" fillId="0" borderId="0" xfId="0" applyFont="1" applyFill="1" applyAlignment="1">
      <alignment vertical="top" wrapText="1"/>
    </xf>
    <xf numFmtId="0" fontId="0" fillId="0" borderId="2" xfId="0" applyBorder="1"/>
    <xf numFmtId="0" fontId="0" fillId="0" borderId="3" xfId="0" applyBorder="1"/>
    <xf numFmtId="0" fontId="0" fillId="0" borderId="38" xfId="0" applyBorder="1"/>
    <xf numFmtId="2" fontId="4" fillId="15" borderId="17" xfId="0" applyNumberFormat="1" applyFont="1" applyFill="1" applyBorder="1" applyAlignment="1">
      <alignment horizontal="center" vertical="center" wrapText="1"/>
    </xf>
    <xf numFmtId="2" fontId="4" fillId="2" borderId="17" xfId="0" applyNumberFormat="1" applyFont="1" applyFill="1" applyBorder="1" applyAlignment="1">
      <alignment horizontal="center" vertical="center" wrapText="1"/>
    </xf>
    <xf numFmtId="2" fontId="4" fillId="25" borderId="17" xfId="0" applyNumberFormat="1" applyFont="1" applyFill="1" applyBorder="1" applyAlignment="1">
      <alignment horizontal="center" vertical="center" wrapText="1"/>
    </xf>
    <xf numFmtId="2" fontId="4" fillId="5" borderId="17" xfId="0" applyNumberFormat="1" applyFont="1" applyFill="1" applyBorder="1" applyAlignment="1">
      <alignment horizontal="center" vertical="center" wrapText="1"/>
    </xf>
    <xf numFmtId="0" fontId="6" fillId="31" borderId="1" xfId="0" applyFont="1" applyFill="1" applyBorder="1" applyAlignment="1">
      <alignment horizontal="left" vertical="center" wrapText="1"/>
    </xf>
    <xf numFmtId="0" fontId="4" fillId="31" borderId="0" xfId="0" applyFont="1" applyFill="1" applyAlignment="1">
      <alignment horizontal="left" vertical="top" wrapText="1"/>
    </xf>
    <xf numFmtId="49" fontId="4" fillId="31" borderId="0" xfId="0" applyNumberFormat="1" applyFont="1" applyFill="1" applyAlignment="1">
      <alignment horizontal="left" vertical="top" wrapText="1"/>
    </xf>
    <xf numFmtId="0" fontId="15" fillId="0" borderId="0" xfId="0" applyFont="1" applyAlignment="1">
      <alignment horizontal="left" vertical="top" wrapText="1"/>
    </xf>
    <xf numFmtId="0" fontId="11" fillId="27"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5" borderId="32" xfId="0" applyFont="1" applyFill="1" applyBorder="1" applyAlignment="1">
      <alignment horizontal="left" vertical="center"/>
    </xf>
    <xf numFmtId="0" fontId="10" fillId="5" borderId="29" xfId="0" applyFont="1" applyFill="1" applyBorder="1" applyAlignment="1">
      <alignment horizontal="left" vertical="center"/>
    </xf>
    <xf numFmtId="0" fontId="10" fillId="5" borderId="1" xfId="0" applyFont="1" applyFill="1" applyBorder="1" applyAlignment="1">
      <alignment horizontal="left" vertical="center"/>
    </xf>
    <xf numFmtId="0" fontId="10" fillId="5" borderId="31" xfId="0" applyFont="1" applyFill="1" applyBorder="1" applyAlignment="1">
      <alignment horizontal="left" vertical="center"/>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10" fillId="16" borderId="1" xfId="0" applyFont="1" applyFill="1" applyBorder="1" applyAlignment="1">
      <alignment horizontal="center" vertical="center"/>
    </xf>
    <xf numFmtId="0" fontId="10" fillId="26" borderId="1" xfId="0" applyFont="1" applyFill="1" applyBorder="1" applyAlignment="1">
      <alignment horizontal="center" vertical="center"/>
    </xf>
    <xf numFmtId="0" fontId="4" fillId="26"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6" fillId="2"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16" borderId="23" xfId="0" applyFont="1" applyFill="1" applyBorder="1" applyAlignment="1">
      <alignment horizontal="center" vertical="center" wrapText="1"/>
    </xf>
  </cellXfs>
  <cellStyles count="4">
    <cellStyle name="header_style" xfId="2"/>
    <cellStyle name="Link" xfId="1" builtinId="8"/>
    <cellStyle name="Standard" xfId="0" builtinId="0"/>
    <cellStyle name="value_style" xfId="3"/>
  </cellStyles>
  <dxfs count="2">
    <dxf>
      <font>
        <color rgb="FF546713"/>
      </font>
      <fill>
        <patternFill>
          <bgColor rgb="FFCFE091"/>
        </patternFill>
      </fill>
    </dxf>
    <dxf>
      <font>
        <color rgb="FF6C3B13"/>
      </font>
      <fill>
        <patternFill>
          <bgColor rgb="FFEBBD98"/>
        </patternFill>
      </fill>
    </dxf>
  </dxfs>
  <tableStyles count="0" defaultTableStyle="TableStyleMedium2" defaultPivotStyle="PivotStyleLight16"/>
  <colors>
    <mruColors>
      <color rgb="FF31352E"/>
      <color rgb="FFCFE091"/>
      <color rgb="FFD9C148"/>
      <color rgb="FFFBF9ED"/>
      <color rgb="FFFFEE98"/>
      <color rgb="FF546713"/>
      <color rgb="FFEBBD98"/>
      <color rgb="FF6C3B13"/>
      <color rgb="FF778A35"/>
      <color rgb="FFF3F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32</xdr:row>
      <xdr:rowOff>114299</xdr:rowOff>
    </xdr:from>
    <xdr:to>
      <xdr:col>9</xdr:col>
      <xdr:colOff>246741</xdr:colOff>
      <xdr:row>39</xdr:row>
      <xdr:rowOff>66674</xdr:rowOff>
    </xdr:to>
    <xdr:sp macro="" textlink="">
      <xdr:nvSpPr>
        <xdr:cNvPr id="5" name="Rechteck 4"/>
        <xdr:cNvSpPr/>
      </xdr:nvSpPr>
      <xdr:spPr>
        <a:xfrm>
          <a:off x="600075" y="13611224"/>
          <a:ext cx="6666591" cy="1285875"/>
        </a:xfrm>
        <a:prstGeom prst="rect">
          <a:avLst/>
        </a:prstGeom>
        <a:noFill/>
        <a:ln w="12700">
          <a:solidFill>
            <a:srgbClr val="778A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e-DE" sz="1100" b="0" i="1">
              <a:solidFill>
                <a:sysClr val="windowText" lastClr="000000"/>
              </a:solidFill>
              <a:effectLst/>
              <a:latin typeface="+mn-lt"/>
              <a:ea typeface="+mn-ea"/>
              <a:cs typeface="+mn-cs"/>
            </a:rPr>
            <a:t>Disclaimer: Die Inhalte des Tools wurden mit größter Sorgfalt erstellt. Fehler können dennoch nicht gänzlich ausgeschlossen werden. Für die Richtigkeit, Vollständigkeit, Aktualität oder Qualität der bereitgestellten Informationen und für weiterführende Links kann keine Gewähr übernommen werden. Haftungsansprüche gegen Personen, die Inhalte zu diesem Tool bereit gestellt haben, sind daher ausgeschlossen.</a:t>
          </a:r>
        </a:p>
        <a:p>
          <a:pPr marL="0" marR="0" lvl="0" indent="0" algn="l" defTabSz="914400" eaLnBrk="1" fontAlgn="auto" latinLnBrk="0" hangingPunct="1">
            <a:lnSpc>
              <a:spcPct val="100000"/>
            </a:lnSpc>
            <a:spcBef>
              <a:spcPts val="0"/>
            </a:spcBef>
            <a:spcAft>
              <a:spcPts val="0"/>
            </a:spcAft>
            <a:buClrTx/>
            <a:buSzTx/>
            <a:buFontTx/>
            <a:buNone/>
            <a:tabLst/>
            <a:defRPr/>
          </a:pPr>
          <a:r>
            <a:rPr lang="de-DE" sz="1100" b="0" i="1">
              <a:solidFill>
                <a:sysClr val="windowText" lastClr="000000"/>
              </a:solidFill>
              <a:effectLst/>
              <a:latin typeface="+mn-lt"/>
              <a:ea typeface="+mn-ea"/>
              <a:cs typeface="+mn-cs"/>
            </a:rPr>
            <a:t>Wir behalten uns ausdrücklich vor, das Tool ohne gesonderte Ankündigung zu verändern, zu ergänzen, zu löschen oder die Veröffentlichung zeitweise oder endgültig einzustellen und übernehmen daher keine Gewähr und Haftung für die dauerhafte Verfügbarkeit der dargebotenen Informationen.</a:t>
          </a:r>
          <a:endParaRPr lang="de-AT" sz="1100" b="0" i="1">
            <a:solidFill>
              <a:sysClr val="windowText" lastClr="000000"/>
            </a:solidFill>
          </a:endParaRPr>
        </a:p>
      </xdr:txBody>
    </xdr:sp>
    <xdr:clientData/>
  </xdr:twoCellAnchor>
  <xdr:twoCellAnchor editAs="oneCell">
    <xdr:from>
      <xdr:col>0</xdr:col>
      <xdr:colOff>476251</xdr:colOff>
      <xdr:row>6</xdr:row>
      <xdr:rowOff>123826</xdr:rowOff>
    </xdr:from>
    <xdr:to>
      <xdr:col>4</xdr:col>
      <xdr:colOff>457201</xdr:colOff>
      <xdr:row>9</xdr:row>
      <xdr:rowOff>177255</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1" y="1543051"/>
          <a:ext cx="2895600" cy="6249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ervice@erneuerbaresgas.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lex.europa.eu/legal-content/DE/TXT/?uri=celex%3A32018L2001" TargetMode="External"/><Relationship Id="rId1" Type="http://schemas.openxmlformats.org/officeDocument/2006/relationships/hyperlink" Target="https://eur-lex.europa.eu/legal-content/DE/TXT/?uri=celex%3A32018L20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78A35"/>
  </sheetPr>
  <dimension ref="A1:P31"/>
  <sheetViews>
    <sheetView showGridLines="0" tabSelected="1" zoomScale="85" zoomScaleNormal="85" workbookViewId="0">
      <selection activeCell="E25" sqref="E25"/>
    </sheetView>
  </sheetViews>
  <sheetFormatPr baseColWidth="10" defaultRowHeight="15" x14ac:dyDescent="0.25"/>
  <cols>
    <col min="1" max="1" width="8.7109375" style="74" customWidth="1"/>
    <col min="2" max="2" width="12.140625" style="74" customWidth="1"/>
    <col min="3" max="8" width="11.42578125" style="74"/>
    <col min="9" max="9" width="15.85546875" style="74" customWidth="1"/>
    <col min="10" max="13" width="11.42578125" style="74"/>
    <col min="14" max="14" width="11.5703125" style="74" customWidth="1"/>
    <col min="15" max="16384" width="11.42578125" style="74"/>
  </cols>
  <sheetData>
    <row r="1" spans="1:16" ht="30" customHeight="1" x14ac:dyDescent="0.25">
      <c r="A1" s="73"/>
      <c r="B1" s="73"/>
      <c r="C1" s="73"/>
      <c r="D1" s="73"/>
      <c r="E1" s="73"/>
      <c r="F1" s="73"/>
      <c r="G1" s="73"/>
      <c r="H1" s="73"/>
      <c r="I1" s="73"/>
      <c r="J1" s="73"/>
      <c r="K1" s="73"/>
      <c r="L1" s="73"/>
      <c r="M1" s="73"/>
    </row>
    <row r="2" spans="1:16" ht="36" x14ac:dyDescent="0.65">
      <c r="A2" s="73"/>
      <c r="B2" s="39" t="s">
        <v>72</v>
      </c>
      <c r="C2" s="47"/>
      <c r="D2" s="47"/>
      <c r="E2" s="47"/>
      <c r="F2" s="47"/>
      <c r="G2" s="47"/>
      <c r="H2" s="47"/>
      <c r="I2" s="47"/>
      <c r="J2" s="39"/>
      <c r="K2" s="47"/>
      <c r="L2" s="73"/>
      <c r="M2" s="129"/>
      <c r="N2" s="129"/>
      <c r="O2" s="129"/>
      <c r="P2" s="129"/>
    </row>
    <row r="3" spans="1:16" ht="15.75" customHeight="1" x14ac:dyDescent="0.25">
      <c r="A3" s="73"/>
      <c r="B3" s="79"/>
      <c r="C3" s="73"/>
      <c r="D3" s="73"/>
      <c r="E3" s="73"/>
      <c r="F3" s="73"/>
      <c r="G3" s="73"/>
      <c r="H3" s="73"/>
      <c r="I3" s="73"/>
      <c r="J3" s="73"/>
      <c r="K3" s="73"/>
      <c r="L3" s="75"/>
      <c r="M3" s="130"/>
      <c r="N3" s="129"/>
      <c r="O3" s="129"/>
      <c r="P3" s="129"/>
    </row>
    <row r="4" spans="1:16" x14ac:dyDescent="0.25">
      <c r="A4" s="73"/>
      <c r="B4" s="140" t="s">
        <v>73</v>
      </c>
      <c r="C4" s="140"/>
      <c r="D4" s="140"/>
      <c r="E4" s="140"/>
      <c r="F4" s="140"/>
      <c r="G4" s="140"/>
      <c r="H4" s="140"/>
      <c r="I4" s="140"/>
      <c r="J4" s="73"/>
      <c r="K4" s="73"/>
      <c r="L4" s="75"/>
      <c r="M4" s="75"/>
    </row>
    <row r="5" spans="1:16" ht="15" customHeight="1" x14ac:dyDescent="0.25">
      <c r="A5" s="73"/>
      <c r="B5" s="139" t="s">
        <v>61</v>
      </c>
      <c r="C5" s="139"/>
      <c r="D5" s="139"/>
      <c r="E5" s="139"/>
      <c r="F5" s="139"/>
      <c r="G5" s="139"/>
      <c r="H5" s="139"/>
      <c r="I5" s="139"/>
      <c r="J5" s="73"/>
      <c r="L5" s="73"/>
      <c r="M5" s="73"/>
    </row>
    <row r="6" spans="1:16" x14ac:dyDescent="0.25">
      <c r="A6" s="73"/>
      <c r="B6" s="139"/>
      <c r="C6" s="139"/>
      <c r="D6" s="139"/>
      <c r="E6" s="139"/>
      <c r="F6" s="139"/>
      <c r="G6" s="139"/>
      <c r="H6" s="139"/>
      <c r="I6" s="139"/>
      <c r="J6" s="73"/>
      <c r="K6" s="73"/>
      <c r="L6" s="73"/>
    </row>
    <row r="7" spans="1:16" x14ac:dyDescent="0.25">
      <c r="A7" s="73"/>
      <c r="B7" s="75"/>
      <c r="C7" s="73"/>
      <c r="D7" s="73"/>
      <c r="E7" s="73"/>
      <c r="F7" s="73"/>
      <c r="G7" s="73"/>
      <c r="H7" s="73"/>
      <c r="I7" s="73"/>
      <c r="J7" s="73"/>
      <c r="K7" s="73"/>
      <c r="L7" s="73"/>
    </row>
    <row r="8" spans="1:16" x14ac:dyDescent="0.25">
      <c r="A8" s="73"/>
      <c r="B8" s="75"/>
      <c r="C8" s="73"/>
      <c r="D8" s="73"/>
      <c r="E8" s="73"/>
      <c r="F8" s="73"/>
      <c r="G8" s="73"/>
      <c r="H8" s="73"/>
      <c r="I8" s="73"/>
      <c r="L8" s="73"/>
    </row>
    <row r="9" spans="1:16" x14ac:dyDescent="0.25">
      <c r="A9" s="73"/>
      <c r="B9" s="75"/>
      <c r="C9" s="73"/>
      <c r="D9" s="73"/>
      <c r="E9" s="73"/>
      <c r="F9" s="73"/>
      <c r="G9" s="73"/>
      <c r="H9" s="73"/>
      <c r="I9" s="73"/>
      <c r="L9" s="73"/>
    </row>
    <row r="10" spans="1:16" x14ac:dyDescent="0.25">
      <c r="A10" s="73"/>
      <c r="B10" s="75"/>
      <c r="C10" s="73"/>
      <c r="D10" s="73"/>
      <c r="E10" s="73"/>
      <c r="F10" s="73"/>
      <c r="G10" s="73"/>
      <c r="H10" s="73"/>
      <c r="I10" s="73"/>
    </row>
    <row r="11" spans="1:16" x14ac:dyDescent="0.25">
      <c r="A11" s="73"/>
      <c r="B11" s="75"/>
      <c r="C11" s="73"/>
      <c r="D11" s="73"/>
      <c r="E11" s="73"/>
      <c r="F11" s="73"/>
      <c r="G11" s="73"/>
      <c r="H11" s="73"/>
      <c r="I11" s="73"/>
      <c r="J11" s="73"/>
      <c r="K11" s="73"/>
      <c r="L11" s="73"/>
    </row>
    <row r="12" spans="1:16" x14ac:dyDescent="0.25">
      <c r="A12" s="73"/>
      <c r="J12" s="73"/>
      <c r="K12" s="2"/>
      <c r="L12" s="73"/>
    </row>
    <row r="13" spans="1:16" ht="15" customHeight="1" x14ac:dyDescent="0.25">
      <c r="A13" s="73"/>
      <c r="B13" s="138" t="s">
        <v>58</v>
      </c>
      <c r="C13" s="138"/>
      <c r="D13" s="138"/>
      <c r="E13" s="138"/>
      <c r="F13" s="138"/>
      <c r="G13" s="138"/>
      <c r="H13" s="138"/>
      <c r="I13" s="138"/>
      <c r="J13" s="73"/>
      <c r="K13" s="73"/>
      <c r="L13" s="73"/>
    </row>
    <row r="14" spans="1:16" ht="15" customHeight="1" x14ac:dyDescent="0.25">
      <c r="A14" s="73"/>
      <c r="B14" s="139" t="s">
        <v>81</v>
      </c>
      <c r="C14" s="139"/>
      <c r="D14" s="139"/>
      <c r="E14" s="139"/>
      <c r="F14" s="139"/>
      <c r="G14" s="139"/>
      <c r="H14" s="139"/>
      <c r="I14" s="139"/>
      <c r="J14" s="73"/>
      <c r="K14" s="73"/>
      <c r="L14" s="73"/>
    </row>
    <row r="15" spans="1:16" x14ac:dyDescent="0.25">
      <c r="A15" s="73"/>
      <c r="B15" s="139"/>
      <c r="C15" s="139"/>
      <c r="D15" s="139"/>
      <c r="E15" s="139"/>
      <c r="F15" s="139"/>
      <c r="G15" s="139"/>
      <c r="H15" s="139"/>
      <c r="I15" s="139"/>
      <c r="J15" s="73"/>
      <c r="K15" s="73"/>
      <c r="L15" s="73"/>
    </row>
    <row r="16" spans="1:16" x14ac:dyDescent="0.25">
      <c r="A16" s="73"/>
      <c r="B16" s="139"/>
      <c r="C16" s="139"/>
      <c r="D16" s="139"/>
      <c r="E16" s="139"/>
      <c r="F16" s="139"/>
      <c r="G16" s="139"/>
      <c r="H16" s="139"/>
      <c r="I16" s="139"/>
      <c r="J16" s="73"/>
      <c r="K16" s="73"/>
      <c r="L16" s="73"/>
    </row>
    <row r="17" spans="1:13" x14ac:dyDescent="0.25">
      <c r="A17" s="73"/>
      <c r="B17" s="139"/>
      <c r="C17" s="139"/>
      <c r="D17" s="139"/>
      <c r="E17" s="139"/>
      <c r="F17" s="139"/>
      <c r="G17" s="139"/>
      <c r="H17" s="139"/>
      <c r="I17" s="139"/>
      <c r="J17" s="73"/>
      <c r="K17" s="73"/>
      <c r="L17" s="73"/>
    </row>
    <row r="18" spans="1:13" x14ac:dyDescent="0.25">
      <c r="A18" s="73"/>
      <c r="B18" s="139"/>
      <c r="C18" s="139"/>
      <c r="D18" s="139"/>
      <c r="E18" s="139"/>
      <c r="F18" s="139"/>
      <c r="G18" s="139"/>
      <c r="H18" s="139"/>
      <c r="I18" s="139"/>
      <c r="J18" s="73"/>
      <c r="K18" s="73"/>
      <c r="L18" s="73"/>
    </row>
    <row r="19" spans="1:13" ht="15" customHeight="1" x14ac:dyDescent="0.25">
      <c r="A19" s="73"/>
      <c r="B19" s="138" t="s">
        <v>79</v>
      </c>
      <c r="C19" s="138"/>
      <c r="D19" s="138"/>
      <c r="E19" s="138"/>
      <c r="F19" s="138"/>
      <c r="G19" s="138"/>
      <c r="H19" s="138"/>
      <c r="I19" s="138"/>
      <c r="J19" s="73"/>
      <c r="K19" s="73"/>
      <c r="L19" s="73"/>
    </row>
    <row r="20" spans="1:13" x14ac:dyDescent="0.25">
      <c r="A20" s="73"/>
      <c r="B20" s="139" t="s">
        <v>80</v>
      </c>
      <c r="C20" s="139"/>
      <c r="D20" s="139"/>
      <c r="E20" s="139"/>
      <c r="F20" s="139"/>
      <c r="G20" s="139"/>
      <c r="H20" s="139"/>
      <c r="I20" s="139"/>
      <c r="J20" s="73"/>
      <c r="K20" s="73"/>
      <c r="L20" s="73"/>
    </row>
    <row r="21" spans="1:13" x14ac:dyDescent="0.25">
      <c r="A21" s="73"/>
      <c r="B21" s="139"/>
      <c r="C21" s="139"/>
      <c r="D21" s="139"/>
      <c r="E21" s="139"/>
      <c r="F21" s="139"/>
      <c r="G21" s="139"/>
      <c r="H21" s="139"/>
      <c r="I21" s="139"/>
      <c r="K21" s="73"/>
      <c r="L21" s="73"/>
      <c r="M21" s="73"/>
    </row>
    <row r="22" spans="1:13" x14ac:dyDescent="0.25">
      <c r="B22" s="139"/>
      <c r="C22" s="139"/>
      <c r="D22" s="139"/>
      <c r="E22" s="139"/>
      <c r="F22" s="139"/>
      <c r="G22" s="139"/>
      <c r="H22" s="139"/>
      <c r="I22" s="139"/>
    </row>
    <row r="23" spans="1:13" x14ac:dyDescent="0.25">
      <c r="B23" s="139"/>
      <c r="C23" s="139"/>
      <c r="D23" s="139"/>
      <c r="E23" s="139"/>
      <c r="F23" s="139"/>
      <c r="G23" s="139"/>
      <c r="H23" s="139"/>
      <c r="I23" s="139"/>
    </row>
    <row r="24" spans="1:13" x14ac:dyDescent="0.25">
      <c r="B24" s="139"/>
      <c r="C24" s="139"/>
      <c r="D24" s="139"/>
      <c r="E24" s="139"/>
      <c r="F24" s="139"/>
      <c r="G24" s="139"/>
      <c r="H24" s="139"/>
      <c r="I24" s="139"/>
    </row>
    <row r="27" spans="1:13" x14ac:dyDescent="0.25">
      <c r="B27" s="76" t="s">
        <v>59</v>
      </c>
      <c r="C27" s="73"/>
      <c r="D27" s="73"/>
      <c r="E27" s="73"/>
      <c r="F27" s="73"/>
      <c r="G27" s="73"/>
      <c r="H27" s="73"/>
      <c r="I27" s="73"/>
      <c r="J27" s="73"/>
    </row>
    <row r="28" spans="1:13" x14ac:dyDescent="0.25">
      <c r="B28" s="73" t="s">
        <v>62</v>
      </c>
    </row>
    <row r="29" spans="1:13" x14ac:dyDescent="0.25">
      <c r="B29" s="77" t="s">
        <v>60</v>
      </c>
      <c r="F29" s="77"/>
    </row>
    <row r="30" spans="1:13" x14ac:dyDescent="0.25">
      <c r="B30" s="78" t="s">
        <v>63</v>
      </c>
    </row>
    <row r="31" spans="1:13" x14ac:dyDescent="0.25">
      <c r="B31" s="77" t="s">
        <v>64</v>
      </c>
      <c r="F31" s="43"/>
    </row>
  </sheetData>
  <sheetProtection sheet="1" objects="1" scenarios="1"/>
  <mergeCells count="6">
    <mergeCell ref="B19:I19"/>
    <mergeCell ref="B20:I24"/>
    <mergeCell ref="B4:I4"/>
    <mergeCell ref="B5:I6"/>
    <mergeCell ref="B13:I13"/>
    <mergeCell ref="B14:I18"/>
  </mergeCells>
  <hyperlinks>
    <hyperlink ref="B31" r:id="rId1"/>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FE091"/>
  </sheetPr>
  <dimension ref="A1:Q45"/>
  <sheetViews>
    <sheetView showGridLines="0" zoomScale="70" zoomScaleNormal="70" workbookViewId="0">
      <selection activeCell="H13" sqref="H13"/>
    </sheetView>
  </sheetViews>
  <sheetFormatPr baseColWidth="10" defaultRowHeight="15" x14ac:dyDescent="0.25"/>
  <cols>
    <col min="1" max="3" width="8.7109375" style="91" customWidth="1"/>
    <col min="4" max="4" width="50.140625" style="92" bestFit="1" customWidth="1"/>
    <col min="5" max="5" width="33" style="91" bestFit="1" customWidth="1"/>
    <col min="6" max="6" width="36.85546875" style="91" bestFit="1" customWidth="1"/>
    <col min="7" max="7" width="35.7109375" style="91" bestFit="1" customWidth="1"/>
    <col min="8" max="8" width="11.42578125" style="91"/>
    <col min="9" max="9" width="9.140625" style="91" customWidth="1"/>
    <col min="10" max="10" width="3.85546875" style="91" customWidth="1"/>
    <col min="11" max="11" width="8.85546875" style="91" customWidth="1"/>
    <col min="12" max="12" width="14.5703125" style="91" bestFit="1" customWidth="1"/>
    <col min="17" max="16384" width="11.42578125" style="91"/>
  </cols>
  <sheetData>
    <row r="1" spans="1:17" ht="30" customHeight="1" x14ac:dyDescent="0.25">
      <c r="L1" s="93"/>
    </row>
    <row r="2" spans="1:17" ht="36" x14ac:dyDescent="0.25">
      <c r="A2" s="94"/>
      <c r="B2" s="95" t="s">
        <v>72</v>
      </c>
      <c r="C2" s="95"/>
      <c r="D2" s="47"/>
      <c r="E2" s="47"/>
      <c r="F2" s="47"/>
      <c r="G2" s="47"/>
      <c r="H2" s="47"/>
      <c r="I2" s="47"/>
      <c r="J2" s="47"/>
      <c r="K2" s="47"/>
      <c r="L2" s="82"/>
      <c r="Q2" s="94"/>
    </row>
    <row r="5" spans="1:17" ht="20.100000000000001" customHeight="1" x14ac:dyDescent="0.25">
      <c r="B5" s="96"/>
      <c r="C5" s="144" t="s">
        <v>65</v>
      </c>
      <c r="D5" s="145"/>
    </row>
    <row r="6" spans="1:17" ht="20.100000000000001" customHeight="1" x14ac:dyDescent="0.25">
      <c r="B6" s="97"/>
      <c r="C6" s="146"/>
      <c r="D6" s="147"/>
    </row>
    <row r="7" spans="1:17" ht="20.100000000000001" customHeight="1" x14ac:dyDescent="0.25">
      <c r="B7" s="97"/>
      <c r="C7" s="84"/>
      <c r="D7" s="81"/>
      <c r="E7" s="98"/>
      <c r="F7" s="98"/>
      <c r="G7" s="98"/>
      <c r="H7" s="98"/>
      <c r="I7" s="98"/>
      <c r="J7" s="98"/>
      <c r="K7" s="99"/>
    </row>
    <row r="8" spans="1:17" ht="20.100000000000001" customHeight="1" x14ac:dyDescent="0.25">
      <c r="B8" s="97"/>
      <c r="C8" s="84"/>
      <c r="D8" s="100"/>
      <c r="E8" s="80"/>
      <c r="F8" s="80"/>
      <c r="G8" s="80"/>
      <c r="H8" s="80"/>
      <c r="I8" s="80"/>
      <c r="J8" s="80"/>
      <c r="K8" s="86"/>
    </row>
    <row r="9" spans="1:17" ht="20.100000000000001" customHeight="1" x14ac:dyDescent="0.25">
      <c r="B9" s="97"/>
      <c r="C9" s="101"/>
      <c r="D9" s="114"/>
      <c r="E9" s="115"/>
      <c r="F9" s="115"/>
      <c r="G9" s="115"/>
      <c r="H9" s="115"/>
      <c r="I9" s="115"/>
      <c r="J9" s="115"/>
      <c r="K9" s="86"/>
    </row>
    <row r="10" spans="1:17" ht="20.100000000000001" customHeight="1" x14ac:dyDescent="0.25">
      <c r="B10" s="97"/>
      <c r="C10" s="101"/>
      <c r="D10" s="143" t="s">
        <v>30</v>
      </c>
      <c r="E10" s="143"/>
      <c r="F10" s="143"/>
      <c r="G10" s="143"/>
      <c r="H10" s="143"/>
      <c r="I10" s="143"/>
      <c r="J10" s="88"/>
      <c r="K10" s="83"/>
    </row>
    <row r="11" spans="1:17" ht="20.100000000000001" customHeight="1" x14ac:dyDescent="0.25">
      <c r="B11" s="97"/>
      <c r="C11" s="101"/>
      <c r="D11" s="88"/>
      <c r="E11" s="88"/>
      <c r="F11" s="88"/>
      <c r="G11" s="88"/>
      <c r="H11" s="88"/>
      <c r="I11" s="88"/>
      <c r="J11" s="88"/>
      <c r="K11" s="83"/>
    </row>
    <row r="12" spans="1:17" ht="20.100000000000001" customHeight="1" x14ac:dyDescent="0.25">
      <c r="B12" s="97"/>
      <c r="C12" s="101"/>
      <c r="D12" s="148" t="s">
        <v>25</v>
      </c>
      <c r="E12" s="90" t="s">
        <v>26</v>
      </c>
      <c r="F12" s="126" t="s">
        <v>10</v>
      </c>
      <c r="G12" s="149" t="s">
        <v>67</v>
      </c>
      <c r="H12" s="102">
        <v>0</v>
      </c>
      <c r="I12" s="102" t="s">
        <v>29</v>
      </c>
      <c r="J12" s="103"/>
      <c r="K12" s="85"/>
    </row>
    <row r="13" spans="1:17" ht="20.100000000000001" customHeight="1" x14ac:dyDescent="0.25">
      <c r="B13" s="97"/>
      <c r="C13" s="101"/>
      <c r="D13" s="148"/>
      <c r="E13" s="90" t="s">
        <v>27</v>
      </c>
      <c r="F13" s="126" t="s">
        <v>21</v>
      </c>
      <c r="G13" s="149"/>
      <c r="H13" s="102">
        <v>0</v>
      </c>
      <c r="I13" s="102" t="s">
        <v>29</v>
      </c>
      <c r="J13" s="103"/>
      <c r="K13" s="85"/>
    </row>
    <row r="14" spans="1:17" ht="20.100000000000001" customHeight="1" x14ac:dyDescent="0.25">
      <c r="B14" s="97"/>
      <c r="C14" s="101"/>
      <c r="D14" s="148"/>
      <c r="E14" s="90" t="s">
        <v>28</v>
      </c>
      <c r="F14" s="126" t="s">
        <v>24</v>
      </c>
      <c r="G14" s="149"/>
      <c r="H14" s="102">
        <v>0</v>
      </c>
      <c r="I14" s="102" t="s">
        <v>29</v>
      </c>
      <c r="J14" s="103"/>
      <c r="K14" s="85"/>
    </row>
    <row r="15" spans="1:17" ht="20.100000000000001" customHeight="1" x14ac:dyDescent="0.25">
      <c r="B15" s="97"/>
      <c r="C15" s="101"/>
      <c r="D15" s="89"/>
      <c r="E15" s="90"/>
      <c r="F15" s="101"/>
      <c r="G15" s="90"/>
      <c r="H15" s="103"/>
      <c r="I15" s="103"/>
      <c r="J15" s="103"/>
      <c r="K15" s="85"/>
    </row>
    <row r="16" spans="1:17" ht="20.100000000000001" customHeight="1" x14ac:dyDescent="0.25">
      <c r="B16" s="97"/>
      <c r="C16" s="84"/>
      <c r="D16" s="81"/>
      <c r="E16" s="80"/>
      <c r="F16" s="80"/>
      <c r="G16" s="80"/>
      <c r="H16" s="80"/>
      <c r="I16" s="80"/>
      <c r="J16" s="80"/>
      <c r="K16" s="83"/>
    </row>
    <row r="17" spans="2:11" ht="20.100000000000001" customHeight="1" x14ac:dyDescent="0.25">
      <c r="B17" s="97"/>
      <c r="C17" s="109"/>
      <c r="D17" s="108"/>
      <c r="E17" s="110"/>
      <c r="F17" s="110"/>
      <c r="G17" s="110"/>
      <c r="H17" s="110"/>
      <c r="I17" s="110"/>
      <c r="J17" s="110"/>
      <c r="K17" s="83"/>
    </row>
    <row r="18" spans="2:11" ht="20.100000000000001" customHeight="1" x14ac:dyDescent="0.25">
      <c r="B18" s="97"/>
      <c r="C18" s="109"/>
      <c r="D18" s="150" t="s">
        <v>31</v>
      </c>
      <c r="E18" s="150"/>
      <c r="F18" s="150"/>
      <c r="G18" s="150"/>
      <c r="H18" s="150"/>
      <c r="I18" s="150"/>
      <c r="J18" s="110"/>
      <c r="K18" s="86"/>
    </row>
    <row r="19" spans="2:11" ht="20.100000000000001" customHeight="1" x14ac:dyDescent="0.25">
      <c r="B19" s="97"/>
      <c r="C19" s="109"/>
      <c r="D19" s="117"/>
      <c r="E19" s="117"/>
      <c r="F19" s="117"/>
      <c r="G19" s="117"/>
      <c r="H19" s="117"/>
      <c r="I19" s="117"/>
      <c r="J19" s="110"/>
      <c r="K19" s="86"/>
    </row>
    <row r="20" spans="2:11" ht="20.100000000000001" customHeight="1" x14ac:dyDescent="0.25">
      <c r="B20" s="97"/>
      <c r="C20" s="109"/>
      <c r="D20" s="108" t="s">
        <v>32</v>
      </c>
      <c r="E20" s="123" t="s">
        <v>11</v>
      </c>
      <c r="F20" s="109"/>
      <c r="G20" s="109" t="s">
        <v>33</v>
      </c>
      <c r="H20" s="123" t="s">
        <v>14</v>
      </c>
      <c r="I20" s="109"/>
      <c r="J20" s="109"/>
      <c r="K20" s="85"/>
    </row>
    <row r="21" spans="2:11" ht="20.100000000000001" customHeight="1" x14ac:dyDescent="0.25">
      <c r="B21" s="97"/>
      <c r="C21" s="109"/>
      <c r="D21" s="108"/>
      <c r="E21" s="109"/>
      <c r="F21" s="109"/>
      <c r="G21" s="109"/>
      <c r="H21" s="109"/>
      <c r="I21" s="109"/>
      <c r="J21" s="109"/>
      <c r="K21" s="85"/>
    </row>
    <row r="22" spans="2:11" ht="20.100000000000001" customHeight="1" x14ac:dyDescent="0.25">
      <c r="B22" s="97"/>
      <c r="C22" s="109"/>
      <c r="D22" s="108" t="s">
        <v>46</v>
      </c>
      <c r="E22" s="123" t="s">
        <v>14</v>
      </c>
      <c r="F22" s="109"/>
      <c r="G22" s="109"/>
      <c r="H22" s="109"/>
      <c r="I22" s="109"/>
      <c r="J22" s="109"/>
      <c r="K22" s="85"/>
    </row>
    <row r="23" spans="2:11" ht="20.100000000000001" customHeight="1" x14ac:dyDescent="0.25">
      <c r="B23" s="97"/>
      <c r="C23" s="109"/>
      <c r="D23" s="108"/>
      <c r="E23" s="109"/>
      <c r="F23" s="109"/>
      <c r="G23" s="109"/>
      <c r="H23" s="109"/>
      <c r="I23" s="109"/>
      <c r="J23" s="109"/>
      <c r="K23" s="85"/>
    </row>
    <row r="24" spans="2:11" ht="20.100000000000001" customHeight="1" x14ac:dyDescent="0.25">
      <c r="B24" s="97"/>
      <c r="C24" s="84"/>
      <c r="D24" s="81"/>
      <c r="E24" s="84"/>
      <c r="F24" s="84"/>
      <c r="G24" s="84"/>
      <c r="H24" s="84"/>
      <c r="I24" s="84"/>
      <c r="J24" s="84"/>
      <c r="K24" s="85"/>
    </row>
    <row r="25" spans="2:11" ht="20.100000000000001" customHeight="1" x14ac:dyDescent="0.25">
      <c r="B25" s="97"/>
      <c r="C25" s="112"/>
      <c r="D25" s="113"/>
      <c r="E25" s="112"/>
      <c r="F25" s="112"/>
      <c r="G25" s="112"/>
      <c r="H25" s="112"/>
      <c r="I25" s="112"/>
      <c r="J25" s="112"/>
      <c r="K25" s="85"/>
    </row>
    <row r="26" spans="2:11" ht="20.100000000000001" customHeight="1" x14ac:dyDescent="0.25">
      <c r="B26" s="97"/>
      <c r="C26" s="112"/>
      <c r="D26" s="151" t="s">
        <v>51</v>
      </c>
      <c r="E26" s="151"/>
      <c r="F26" s="151"/>
      <c r="G26" s="151"/>
      <c r="H26" s="151"/>
      <c r="I26" s="151"/>
      <c r="J26" s="111"/>
      <c r="K26" s="86"/>
    </row>
    <row r="27" spans="2:11" ht="20.100000000000001" customHeight="1" x14ac:dyDescent="0.25">
      <c r="B27" s="97"/>
      <c r="C27" s="112"/>
      <c r="D27" s="116"/>
      <c r="E27" s="116"/>
      <c r="F27" s="116"/>
      <c r="G27" s="116"/>
      <c r="H27" s="116"/>
      <c r="I27" s="116"/>
      <c r="J27" s="111"/>
      <c r="K27" s="86"/>
    </row>
    <row r="28" spans="2:11" ht="30" customHeight="1" x14ac:dyDescent="0.25">
      <c r="B28" s="97"/>
      <c r="C28" s="112"/>
      <c r="D28" s="142" t="str">
        <f>CONCATENATE("Die CO2 Emissionen Ihres geplanten Projektes belaufen sich auf ",Berechnung!E8, " Gramm CO2/MJ.")</f>
        <v>Die CO2 Emissionen Ihres geplanten Projektes belaufen sich auf 0 Gramm CO2/MJ.</v>
      </c>
      <c r="E28" s="142"/>
      <c r="F28" s="142"/>
      <c r="G28" s="142"/>
      <c r="H28" s="142"/>
      <c r="I28" s="112"/>
      <c r="J28" s="112"/>
      <c r="K28" s="87"/>
    </row>
    <row r="29" spans="2:11" ht="20.100000000000001" customHeight="1" x14ac:dyDescent="0.25">
      <c r="B29" s="97"/>
      <c r="C29" s="112"/>
      <c r="D29" s="113"/>
      <c r="E29" s="112"/>
      <c r="F29" s="112"/>
      <c r="G29" s="112"/>
      <c r="H29" s="112"/>
      <c r="I29" s="112"/>
      <c r="J29" s="112"/>
      <c r="K29" s="85"/>
    </row>
    <row r="30" spans="2:11" ht="20.100000000000001" customHeight="1" x14ac:dyDescent="0.25">
      <c r="B30" s="97"/>
      <c r="C30" s="112"/>
      <c r="D30" s="112" t="s">
        <v>70</v>
      </c>
      <c r="E30" s="112"/>
      <c r="F30" s="112"/>
      <c r="G30" s="112"/>
      <c r="H30" s="112"/>
      <c r="I30" s="112"/>
      <c r="J30" s="112"/>
      <c r="K30" s="87"/>
    </row>
    <row r="31" spans="2:11" ht="20.100000000000001" customHeight="1" x14ac:dyDescent="0.25">
      <c r="B31" s="97"/>
      <c r="C31" s="112"/>
      <c r="D31" s="112"/>
      <c r="E31" s="112"/>
      <c r="F31" s="112"/>
      <c r="G31" s="112"/>
      <c r="H31" s="112"/>
      <c r="I31" s="112"/>
      <c r="J31" s="112"/>
      <c r="K31" s="87"/>
    </row>
    <row r="32" spans="2:11" ht="50.1" customHeight="1" x14ac:dyDescent="0.25">
      <c r="B32" s="97"/>
      <c r="C32" s="112"/>
      <c r="D32" s="113"/>
      <c r="E32" s="119" t="s">
        <v>47</v>
      </c>
      <c r="F32" s="119" t="s">
        <v>48</v>
      </c>
      <c r="G32" s="119" t="s">
        <v>49</v>
      </c>
      <c r="H32" s="112"/>
      <c r="I32" s="112"/>
      <c r="J32" s="112"/>
      <c r="K32" s="85"/>
    </row>
    <row r="33" spans="2:11" ht="20.100000000000001" customHeight="1" x14ac:dyDescent="0.25">
      <c r="B33" s="97"/>
      <c r="C33" s="112"/>
      <c r="D33" s="121" t="s">
        <v>36</v>
      </c>
      <c r="E33" s="120" t="str">
        <f>IF(Berechnung!$E$8&lt;Grenzwerte!D8,"Der Grenzwert wird eingehalten","Der Grenzwert wird nicht eingehalten")</f>
        <v>Der Grenzwert wird eingehalten</v>
      </c>
      <c r="F33" s="120" t="str">
        <f>IF(Berechnung!$E$8&lt;Grenzwerte!E8,"Der Grenzwert wird eingehalten","Der Grenzwert wird nicht eingehalten")</f>
        <v>Der Grenzwert wird eingehalten</v>
      </c>
      <c r="G33" s="120" t="str">
        <f>IF(Berechnung!$E$8&lt;Grenzwerte!F8,"Der Grenzwert wird eingehalten","Der Grenzwert wird nicht eingehalten")</f>
        <v>Der Grenzwert wird eingehalten</v>
      </c>
      <c r="H33" s="112"/>
      <c r="I33" s="112"/>
      <c r="J33" s="112"/>
      <c r="K33" s="85"/>
    </row>
    <row r="34" spans="2:11" ht="20.100000000000001" customHeight="1" x14ac:dyDescent="0.25">
      <c r="B34" s="97"/>
      <c r="C34" s="112"/>
      <c r="D34" s="113"/>
      <c r="E34" s="112"/>
      <c r="F34" s="112"/>
      <c r="G34" s="112"/>
      <c r="H34" s="112"/>
      <c r="I34" s="112"/>
      <c r="J34" s="112"/>
      <c r="K34" s="85"/>
    </row>
    <row r="35" spans="2:11" ht="50.1" customHeight="1" x14ac:dyDescent="0.25">
      <c r="B35" s="97"/>
      <c r="C35" s="112"/>
      <c r="D35" s="113"/>
      <c r="E35" s="119" t="s">
        <v>75</v>
      </c>
      <c r="F35" s="119" t="s">
        <v>77</v>
      </c>
      <c r="G35" s="119" t="s">
        <v>74</v>
      </c>
      <c r="H35" s="112"/>
      <c r="I35" s="112"/>
      <c r="J35" s="112"/>
      <c r="K35" s="85"/>
    </row>
    <row r="36" spans="2:11" ht="20.100000000000001" customHeight="1" x14ac:dyDescent="0.25">
      <c r="B36" s="97"/>
      <c r="C36" s="112"/>
      <c r="D36" s="122" t="s">
        <v>37</v>
      </c>
      <c r="E36" s="120" t="str">
        <f>IF(Berechnung!$E$8&lt;Grenzwerte!G9,"Der Grenzwert wird eingehalten","Der Grenzwert wird nicht eingehalten")</f>
        <v>Der Grenzwert wird eingehalten</v>
      </c>
      <c r="F36" s="120" t="str">
        <f>IF(Berechnung!$E$8&lt;Grenzwerte!H9,"Der Grenzwert wird eingehalten","Der Grenzwert wird nicht eingehalten")</f>
        <v>Der Grenzwert wird eingehalten</v>
      </c>
      <c r="G36" s="120" t="str">
        <f>IF(Berechnung!$E$8&lt;Grenzwerte!I9,"Der Grenzwert wird eingehalten","Der Grenzwert wird nicht eingehalten")</f>
        <v>Der Grenzwert wird eingehalten</v>
      </c>
      <c r="H36" s="112"/>
      <c r="I36" s="112"/>
      <c r="J36" s="112"/>
      <c r="K36" s="85"/>
    </row>
    <row r="37" spans="2:11" ht="20.100000000000001" customHeight="1" x14ac:dyDescent="0.25">
      <c r="B37" s="97"/>
      <c r="C37" s="112"/>
      <c r="D37" s="122" t="s">
        <v>38</v>
      </c>
      <c r="E37" s="120" t="str">
        <f>IF(Berechnung!$E$8&lt;Grenzwerte!G10,"Der Grenzwert wird eingehalten","Der Grenzwert wird nicht eingehalten")</f>
        <v>Der Grenzwert wird eingehalten</v>
      </c>
      <c r="F37" s="120" t="str">
        <f>IF(Berechnung!$E$8&lt;Grenzwerte!H10,"Der Grenzwert wird eingehalten","Der Grenzwert wird nicht eingehalten")</f>
        <v>Der Grenzwert wird eingehalten</v>
      </c>
      <c r="G37" s="120" t="str">
        <f>IF(Berechnung!$E$8&lt;Grenzwerte!I10,"Der Grenzwert wird eingehalten","Der Grenzwert wird nicht eingehalten")</f>
        <v>Der Grenzwert wird eingehalten</v>
      </c>
      <c r="H37" s="112"/>
      <c r="I37" s="112"/>
      <c r="J37" s="112"/>
      <c r="K37" s="85"/>
    </row>
    <row r="38" spans="2:11" ht="20.100000000000001" customHeight="1" x14ac:dyDescent="0.25">
      <c r="B38" s="97"/>
      <c r="C38" s="112"/>
      <c r="D38" s="113"/>
      <c r="E38" s="112"/>
      <c r="F38" s="112"/>
      <c r="G38" s="112"/>
      <c r="H38" s="112"/>
      <c r="I38" s="112"/>
      <c r="J38" s="112"/>
      <c r="K38" s="85"/>
    </row>
    <row r="39" spans="2:11" ht="20.100000000000001" customHeight="1" x14ac:dyDescent="0.25">
      <c r="B39" s="97"/>
      <c r="C39" s="84"/>
      <c r="D39" s="81"/>
      <c r="E39" s="84"/>
      <c r="F39" s="84"/>
      <c r="G39" s="84"/>
      <c r="H39" s="84"/>
      <c r="I39" s="84"/>
      <c r="J39" s="84"/>
      <c r="K39" s="85"/>
    </row>
    <row r="40" spans="2:11" ht="20.100000000000001" customHeight="1" x14ac:dyDescent="0.25">
      <c r="B40" s="104"/>
      <c r="C40" s="106"/>
      <c r="D40" s="105"/>
      <c r="E40" s="106"/>
      <c r="F40" s="106"/>
      <c r="G40" s="106"/>
      <c r="H40" s="106"/>
      <c r="I40" s="106"/>
      <c r="J40" s="106"/>
      <c r="K40" s="107"/>
    </row>
    <row r="44" spans="2:11" ht="21" customHeight="1" x14ac:dyDescent="0.25">
      <c r="B44" s="141" t="s">
        <v>76</v>
      </c>
      <c r="C44" s="141"/>
      <c r="D44" s="141"/>
      <c r="E44" s="141"/>
      <c r="F44" s="141"/>
      <c r="G44" s="141"/>
      <c r="H44" s="141"/>
      <c r="I44" s="141"/>
      <c r="J44" s="141"/>
      <c r="K44" s="141"/>
    </row>
    <row r="45" spans="2:11" ht="36.75" customHeight="1" x14ac:dyDescent="0.25">
      <c r="B45" s="141" t="s">
        <v>78</v>
      </c>
      <c r="C45" s="141"/>
      <c r="D45" s="141"/>
      <c r="E45" s="141"/>
      <c r="F45" s="141"/>
      <c r="G45" s="141"/>
      <c r="H45" s="141"/>
      <c r="I45" s="141"/>
      <c r="J45" s="141"/>
      <c r="K45" s="141"/>
    </row>
  </sheetData>
  <sheetProtection password="DE66" sheet="1" objects="1" scenarios="1"/>
  <protectedRanges>
    <protectedRange sqref="H12:I14" name="Bereich4"/>
    <protectedRange sqref="H20" name="Bereich3"/>
    <protectedRange sqref="E22" name="Bereich2"/>
    <protectedRange sqref="E20" name="Bereich1"/>
  </protectedRanges>
  <mergeCells count="9">
    <mergeCell ref="B44:K44"/>
    <mergeCell ref="B45:K45"/>
    <mergeCell ref="D28:H28"/>
    <mergeCell ref="D10:I10"/>
    <mergeCell ref="C5:D6"/>
    <mergeCell ref="D12:D14"/>
    <mergeCell ref="G12:G14"/>
    <mergeCell ref="D18:I18"/>
    <mergeCell ref="D26:I26"/>
  </mergeCells>
  <conditionalFormatting sqref="E32:G37">
    <cfRule type="containsText" dxfId="1" priority="1" operator="containsText" text="Der Grenzwert wird nicht eingehalten">
      <formula>NOT(ISERROR(SEARCH("Der Grenzwert wird nicht eingehalten",E32)))</formula>
    </cfRule>
    <cfRule type="containsText" dxfId="0" priority="2" operator="containsText" text="Der Grenzwert wird eingehalten">
      <formula>NOT(ISERROR(SEARCH("Der Grenzwert wird eingehalten",E32)))</formula>
    </cfRule>
  </conditionalFormatting>
  <dataValidations count="2">
    <dataValidation type="list" allowBlank="1" showInputMessage="1" showErrorMessage="1" sqref="F15">
      <formula1>"Gülle,Mais,Bioabfall"</formula1>
    </dataValidation>
    <dataValidation type="list" allowBlank="1" showInputMessage="1" showErrorMessage="1" sqref="I12:K15">
      <formula1>"kg,Prozent"</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Liste!$D$4:$D$6</xm:f>
          </x14:formula1>
          <xm:sqref>E20</xm:sqref>
        </x14:dataValidation>
        <x14:dataValidation type="list" allowBlank="1" showInputMessage="1" showErrorMessage="1">
          <x14:formula1>
            <xm:f>Liste!$B$4:$B$6</xm:f>
          </x14:formula1>
          <xm:sqref>E22 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352E"/>
  </sheetPr>
  <dimension ref="B1:L23"/>
  <sheetViews>
    <sheetView showGridLines="0" workbookViewId="0">
      <selection activeCell="C8" sqref="C8"/>
    </sheetView>
  </sheetViews>
  <sheetFormatPr baseColWidth="10" defaultRowHeight="15" x14ac:dyDescent="0.25"/>
  <cols>
    <col min="1" max="1" width="8.7109375" style="2" customWidth="1"/>
    <col min="2" max="2" width="26" style="44" customWidth="1"/>
    <col min="3" max="9" width="15.7109375" style="46" customWidth="1"/>
    <col min="10" max="16384" width="11.42578125" style="2"/>
  </cols>
  <sheetData>
    <row r="1" spans="2:9" ht="30" customHeight="1" x14ac:dyDescent="0.25"/>
    <row r="2" spans="2:9" ht="31.5" x14ac:dyDescent="0.5">
      <c r="B2" s="39" t="s">
        <v>54</v>
      </c>
      <c r="C2" s="47"/>
      <c r="D2" s="47"/>
      <c r="E2" s="47"/>
      <c r="F2" s="47"/>
      <c r="G2" s="47"/>
      <c r="H2" s="47"/>
      <c r="I2" s="47"/>
    </row>
    <row r="7" spans="2:9" s="3" customFormat="1" ht="45" x14ac:dyDescent="0.25">
      <c r="B7" s="50" t="s">
        <v>34</v>
      </c>
      <c r="C7" s="51" t="s">
        <v>35</v>
      </c>
      <c r="D7" s="52" t="s">
        <v>39</v>
      </c>
      <c r="E7" s="51" t="s">
        <v>40</v>
      </c>
      <c r="F7" s="52" t="s">
        <v>41</v>
      </c>
      <c r="G7" s="51" t="s">
        <v>44</v>
      </c>
      <c r="H7" s="52" t="s">
        <v>42</v>
      </c>
      <c r="I7" s="53" t="s">
        <v>43</v>
      </c>
    </row>
    <row r="8" spans="2:9" ht="20.100000000000001" customHeight="1" x14ac:dyDescent="0.25">
      <c r="B8" s="54" t="s">
        <v>36</v>
      </c>
      <c r="C8" s="48">
        <v>94</v>
      </c>
      <c r="D8" s="49">
        <f>C8-C8*0.5</f>
        <v>47</v>
      </c>
      <c r="E8" s="48">
        <f>C8-0.6*C8</f>
        <v>37.6</v>
      </c>
      <c r="F8" s="49">
        <f>C8-0.65*C8</f>
        <v>32.9</v>
      </c>
      <c r="G8" s="48"/>
      <c r="H8" s="49"/>
      <c r="I8" s="55"/>
    </row>
    <row r="9" spans="2:9" ht="20.100000000000001" customHeight="1" x14ac:dyDescent="0.25">
      <c r="B9" s="54" t="s">
        <v>37</v>
      </c>
      <c r="C9" s="48">
        <v>183</v>
      </c>
      <c r="D9" s="49"/>
      <c r="E9" s="48"/>
      <c r="F9" s="49"/>
      <c r="G9" s="48" t="s">
        <v>45</v>
      </c>
      <c r="H9" s="49">
        <f>C9-0.7*C9</f>
        <v>54.900000000000006</v>
      </c>
      <c r="I9" s="55">
        <f>C9-0.8*C9</f>
        <v>36.599999999999994</v>
      </c>
    </row>
    <row r="10" spans="2:9" ht="20.100000000000001" customHeight="1" x14ac:dyDescent="0.25">
      <c r="B10" s="54" t="s">
        <v>38</v>
      </c>
      <c r="C10" s="48">
        <v>80</v>
      </c>
      <c r="D10" s="49"/>
      <c r="E10" s="48"/>
      <c r="F10" s="49"/>
      <c r="G10" s="48" t="s">
        <v>45</v>
      </c>
      <c r="H10" s="49">
        <f>C10-0.7*C10</f>
        <v>24</v>
      </c>
      <c r="I10" s="55">
        <f>C10-0.8*C10</f>
        <v>16</v>
      </c>
    </row>
    <row r="23" spans="12:12" x14ac:dyDescent="0.25">
      <c r="L23" s="2" t="s">
        <v>50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31352E"/>
  </sheetPr>
  <dimension ref="B1:J19"/>
  <sheetViews>
    <sheetView showGridLines="0" topLeftCell="A11" zoomScale="85" zoomScaleNormal="85" workbookViewId="0">
      <selection activeCell="H8" sqref="G8:H19"/>
    </sheetView>
  </sheetViews>
  <sheetFormatPr baseColWidth="10" defaultRowHeight="15" x14ac:dyDescent="0.25"/>
  <cols>
    <col min="1" max="1" width="8.7109375" style="3" customWidth="1"/>
    <col min="2" max="9" width="30.7109375" style="46" customWidth="1"/>
    <col min="10" max="16384" width="11.42578125" style="3"/>
  </cols>
  <sheetData>
    <row r="1" spans="2:10" ht="30" customHeight="1" x14ac:dyDescent="0.25"/>
    <row r="2" spans="2:10" ht="31.5" x14ac:dyDescent="0.25">
      <c r="B2" s="124" t="s">
        <v>68</v>
      </c>
      <c r="C2" s="60"/>
      <c r="D2" s="60"/>
      <c r="E2" s="60"/>
      <c r="F2" s="60"/>
      <c r="G2" s="60"/>
      <c r="H2" s="60"/>
      <c r="I2" s="60"/>
    </row>
    <row r="6" spans="2:10" ht="51" customHeight="1" x14ac:dyDescent="0.25">
      <c r="B6" s="156" t="s">
        <v>0</v>
      </c>
      <c r="C6" s="154" t="s">
        <v>1</v>
      </c>
      <c r="D6" s="154" t="s">
        <v>2</v>
      </c>
      <c r="E6" s="154" t="s">
        <v>3</v>
      </c>
      <c r="F6" s="154" t="s">
        <v>4</v>
      </c>
      <c r="G6" s="61" t="s">
        <v>5</v>
      </c>
      <c r="H6" s="61" t="s">
        <v>6</v>
      </c>
      <c r="I6" s="62" t="s">
        <v>69</v>
      </c>
      <c r="J6" s="125"/>
    </row>
    <row r="7" spans="2:10" ht="26.25" customHeight="1" x14ac:dyDescent="0.25">
      <c r="B7" s="157"/>
      <c r="C7" s="155"/>
      <c r="D7" s="155"/>
      <c r="E7" s="155"/>
      <c r="F7" s="155"/>
      <c r="G7" s="63" t="s">
        <v>7</v>
      </c>
      <c r="H7" s="63" t="s">
        <v>7</v>
      </c>
      <c r="I7" s="64"/>
    </row>
    <row r="8" spans="2:10" ht="105.75" customHeight="1" x14ac:dyDescent="0.25">
      <c r="B8" s="158" t="s">
        <v>8</v>
      </c>
      <c r="C8" s="59" t="s">
        <v>9</v>
      </c>
      <c r="D8" s="59" t="s">
        <v>10</v>
      </c>
      <c r="E8" s="59" t="s">
        <v>11</v>
      </c>
      <c r="F8" s="59" t="s">
        <v>12</v>
      </c>
      <c r="G8" s="134">
        <v>-20</v>
      </c>
      <c r="H8" s="134">
        <v>22</v>
      </c>
      <c r="I8" s="66" t="str">
        <f>CONCATENATE(D8,E8,F8)</f>
        <v>GülleOffenNein</v>
      </c>
    </row>
    <row r="9" spans="2:10" ht="90.75" customHeight="1" x14ac:dyDescent="0.25">
      <c r="B9" s="158"/>
      <c r="C9" s="56" t="s">
        <v>13</v>
      </c>
      <c r="D9" s="56" t="s">
        <v>10</v>
      </c>
      <c r="E9" s="56" t="s">
        <v>11</v>
      </c>
      <c r="F9" s="56" t="s">
        <v>14</v>
      </c>
      <c r="G9" s="135">
        <v>-35</v>
      </c>
      <c r="H9" s="135">
        <v>1</v>
      </c>
      <c r="I9" s="68" t="str">
        <f t="shared" ref="I9:I19" si="0">CONCATENATE(D9,E9,F9)</f>
        <v>GülleOffenJa</v>
      </c>
    </row>
    <row r="10" spans="2:10" ht="77.25" customHeight="1" x14ac:dyDescent="0.25">
      <c r="B10" s="158"/>
      <c r="C10" s="65" t="s">
        <v>15</v>
      </c>
      <c r="D10" s="59" t="s">
        <v>10</v>
      </c>
      <c r="E10" s="65" t="s">
        <v>16</v>
      </c>
      <c r="F10" s="59" t="s">
        <v>12</v>
      </c>
      <c r="G10" s="134">
        <v>-88</v>
      </c>
      <c r="H10" s="134">
        <v>-79</v>
      </c>
      <c r="I10" s="66" t="str">
        <f t="shared" si="0"/>
        <v>GülleGeschlossenNein</v>
      </c>
    </row>
    <row r="11" spans="2:10" ht="64.5" customHeight="1" x14ac:dyDescent="0.25">
      <c r="B11" s="158"/>
      <c r="C11" s="67" t="s">
        <v>17</v>
      </c>
      <c r="D11" s="56" t="s">
        <v>10</v>
      </c>
      <c r="E11" s="67" t="s">
        <v>16</v>
      </c>
      <c r="F11" s="56" t="s">
        <v>14</v>
      </c>
      <c r="G11" s="135">
        <v>-103</v>
      </c>
      <c r="H11" s="135" t="s">
        <v>18</v>
      </c>
      <c r="I11" s="68" t="str">
        <f t="shared" si="0"/>
        <v>GülleGeschlossenJa</v>
      </c>
    </row>
    <row r="12" spans="2:10" ht="77.25" customHeight="1" x14ac:dyDescent="0.25">
      <c r="B12" s="152" t="s">
        <v>19</v>
      </c>
      <c r="C12" s="69" t="s">
        <v>20</v>
      </c>
      <c r="D12" s="69" t="s">
        <v>21</v>
      </c>
      <c r="E12" s="58" t="s">
        <v>11</v>
      </c>
      <c r="F12" s="58" t="s">
        <v>12</v>
      </c>
      <c r="G12" s="136">
        <v>58</v>
      </c>
      <c r="H12" s="136">
        <v>73</v>
      </c>
      <c r="I12" s="70" t="str">
        <f t="shared" si="0"/>
        <v>MaisOffenNein</v>
      </c>
    </row>
    <row r="13" spans="2:10" ht="64.5" customHeight="1" x14ac:dyDescent="0.25">
      <c r="B13" s="152"/>
      <c r="C13" s="67" t="s">
        <v>22</v>
      </c>
      <c r="D13" s="67" t="s">
        <v>21</v>
      </c>
      <c r="E13" s="56" t="s">
        <v>11</v>
      </c>
      <c r="F13" s="56" t="s">
        <v>14</v>
      </c>
      <c r="G13" s="135">
        <v>43</v>
      </c>
      <c r="H13" s="135">
        <v>52</v>
      </c>
      <c r="I13" s="68" t="str">
        <f t="shared" si="0"/>
        <v>MaisOffenJa</v>
      </c>
    </row>
    <row r="14" spans="2:10" ht="77.25" customHeight="1" x14ac:dyDescent="0.25">
      <c r="B14" s="152"/>
      <c r="C14" s="69" t="s">
        <v>15</v>
      </c>
      <c r="D14" s="69" t="s">
        <v>21</v>
      </c>
      <c r="E14" s="69" t="s">
        <v>16</v>
      </c>
      <c r="F14" s="58" t="s">
        <v>12</v>
      </c>
      <c r="G14" s="136">
        <v>41</v>
      </c>
      <c r="H14" s="136">
        <v>51</v>
      </c>
      <c r="I14" s="70" t="str">
        <f t="shared" si="0"/>
        <v>MaisGeschlossenNein</v>
      </c>
    </row>
    <row r="15" spans="2:10" ht="64.5" customHeight="1" x14ac:dyDescent="0.25">
      <c r="B15" s="152"/>
      <c r="C15" s="67" t="s">
        <v>17</v>
      </c>
      <c r="D15" s="67" t="s">
        <v>21</v>
      </c>
      <c r="E15" s="67" t="s">
        <v>16</v>
      </c>
      <c r="F15" s="56" t="s">
        <v>14</v>
      </c>
      <c r="G15" s="135">
        <v>26</v>
      </c>
      <c r="H15" s="135">
        <v>30</v>
      </c>
      <c r="I15" s="68" t="str">
        <f t="shared" si="0"/>
        <v>MaisGeschlossenJa</v>
      </c>
    </row>
    <row r="16" spans="2:10" ht="77.25" customHeight="1" x14ac:dyDescent="0.25">
      <c r="B16" s="153" t="s">
        <v>23</v>
      </c>
      <c r="C16" s="71" t="s">
        <v>20</v>
      </c>
      <c r="D16" s="71" t="s">
        <v>24</v>
      </c>
      <c r="E16" s="57" t="s">
        <v>11</v>
      </c>
      <c r="F16" s="57" t="s">
        <v>12</v>
      </c>
      <c r="G16" s="137">
        <v>51</v>
      </c>
      <c r="H16" s="137">
        <v>71</v>
      </c>
      <c r="I16" s="72" t="str">
        <f t="shared" si="0"/>
        <v>BioabfallOffenNein</v>
      </c>
    </row>
    <row r="17" spans="2:9" ht="64.5" customHeight="1" x14ac:dyDescent="0.25">
      <c r="B17" s="153"/>
      <c r="C17" s="67" t="s">
        <v>22</v>
      </c>
      <c r="D17" s="67" t="s">
        <v>24</v>
      </c>
      <c r="E17" s="56" t="s">
        <v>11</v>
      </c>
      <c r="F17" s="56" t="s">
        <v>14</v>
      </c>
      <c r="G17" s="135">
        <v>36</v>
      </c>
      <c r="H17" s="135">
        <v>50</v>
      </c>
      <c r="I17" s="68" t="str">
        <f t="shared" si="0"/>
        <v>BioabfallOffenJa</v>
      </c>
    </row>
    <row r="18" spans="2:9" ht="77.25" customHeight="1" x14ac:dyDescent="0.25">
      <c r="B18" s="153"/>
      <c r="C18" s="71" t="s">
        <v>15</v>
      </c>
      <c r="D18" s="71" t="s">
        <v>24</v>
      </c>
      <c r="E18" s="71" t="s">
        <v>16</v>
      </c>
      <c r="F18" s="57" t="s">
        <v>12</v>
      </c>
      <c r="G18" s="137">
        <v>25</v>
      </c>
      <c r="H18" s="137">
        <v>35</v>
      </c>
      <c r="I18" s="72" t="str">
        <f t="shared" si="0"/>
        <v>BioabfallGeschlossenNein</v>
      </c>
    </row>
    <row r="19" spans="2:9" ht="64.5" customHeight="1" x14ac:dyDescent="0.25">
      <c r="B19" s="153"/>
      <c r="C19" s="67" t="s">
        <v>17</v>
      </c>
      <c r="D19" s="67" t="s">
        <v>24</v>
      </c>
      <c r="E19" s="67" t="s">
        <v>16</v>
      </c>
      <c r="F19" s="56" t="s">
        <v>14</v>
      </c>
      <c r="G19" s="135">
        <v>10</v>
      </c>
      <c r="H19" s="135">
        <v>14</v>
      </c>
      <c r="I19" s="68" t="str">
        <f t="shared" si="0"/>
        <v>BioabfallGeschlossenJa</v>
      </c>
    </row>
  </sheetData>
  <mergeCells count="8">
    <mergeCell ref="B12:B15"/>
    <mergeCell ref="B16:B19"/>
    <mergeCell ref="D6:D7"/>
    <mergeCell ref="E6:E7"/>
    <mergeCell ref="F6:F7"/>
    <mergeCell ref="B6:B7"/>
    <mergeCell ref="C6:C7"/>
    <mergeCell ref="B8:B11"/>
  </mergeCells>
  <hyperlinks>
    <hyperlink ref="C8" r:id="rId1" location="ntr21-L_2018328DE.01017201-E0027" display="https://eur-lex.europa.eu/legal-content/DE/TXT/?uri=celex%3A32018L2001 - ntr21-L_2018328DE.01017201-E0027"/>
    <hyperlink ref="C9" r:id="rId2" location="ntr22-L_2018328DE.01017201-E0028" display="https://eur-lex.europa.eu/legal-content/DE/TXT/?uri=celex%3A32018L2001 - ntr22-L_2018328DE.01017201-E0028"/>
  </hyperlink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352E"/>
  </sheetPr>
  <dimension ref="B1:G11"/>
  <sheetViews>
    <sheetView showGridLines="0" workbookViewId="0">
      <selection activeCell="C7" sqref="C7"/>
    </sheetView>
  </sheetViews>
  <sheetFormatPr baseColWidth="10" defaultRowHeight="15" x14ac:dyDescent="0.25"/>
  <cols>
    <col min="1" max="1" width="8.7109375" customWidth="1"/>
    <col min="2" max="2" width="52.85546875" style="91" customWidth="1"/>
    <col min="3" max="5" width="20.7109375" style="91" customWidth="1"/>
    <col min="6" max="6" width="20.7109375" customWidth="1"/>
  </cols>
  <sheetData>
    <row r="1" spans="2:7" ht="30" customHeight="1" x14ac:dyDescent="0.25">
      <c r="B1" s="93"/>
      <c r="C1" s="93"/>
      <c r="D1" s="93"/>
    </row>
    <row r="2" spans="2:7" ht="31.5" x14ac:dyDescent="0.25">
      <c r="B2" s="95" t="s">
        <v>71</v>
      </c>
      <c r="C2" s="95"/>
      <c r="D2" s="47"/>
      <c r="E2" s="47"/>
      <c r="F2" s="118"/>
      <c r="G2" s="118"/>
    </row>
    <row r="5" spans="2:7" x14ac:dyDescent="0.25">
      <c r="B5" s="45" t="str">
        <f>CONCATENATE(Eingabe!F12,Eingabe!$E$20,Eingabe!$H$20)</f>
        <v>GülleOffenJa</v>
      </c>
      <c r="C5" s="48">
        <f>INDEX(REDIII!H:H,MATCH(B5,REDIII!I:I,0))</f>
        <v>1</v>
      </c>
      <c r="D5" s="49">
        <f>IF(Eingabe!$E$22="Ja",C5+3.3,C5)</f>
        <v>4.3</v>
      </c>
      <c r="E5" s="48">
        <f>IF(Eingabe!I12="Prozent",D5*(Eingabe!H12/100),Eingabe!H12/SUM(Eingabe!$H$12:$H$14)*D5)</f>
        <v>0</v>
      </c>
      <c r="F5" s="1"/>
    </row>
    <row r="6" spans="2:7" x14ac:dyDescent="0.25">
      <c r="B6" s="45" t="str">
        <f>CONCATENATE(Eingabe!F13,Eingabe!$E$20,Eingabe!$H$20)</f>
        <v>MaisOffenJa</v>
      </c>
      <c r="C6" s="48">
        <f>INDEX(REDIII!H:H,MATCH(B6,REDIII!I:I,0))</f>
        <v>52</v>
      </c>
      <c r="D6" s="49">
        <f>IF(Eingabe!$E$22="Ja",C6+3.3,C6)</f>
        <v>55.3</v>
      </c>
      <c r="E6" s="48">
        <f>IF(Eingabe!I13="Prozent",D6*(Eingabe!H13/100),Eingabe!H13/SUM(Eingabe!$H$12:$H$14)*D6)</f>
        <v>0</v>
      </c>
      <c r="F6" s="1"/>
    </row>
    <row r="7" spans="2:7" x14ac:dyDescent="0.25">
      <c r="B7" s="45" t="str">
        <f>CONCATENATE(Eingabe!F14,Eingabe!$E$20,Eingabe!$H$20)</f>
        <v>BioabfallOffenJa</v>
      </c>
      <c r="C7" s="48">
        <f>INDEX(REDIII!H:H,MATCH(B7,REDIII!I:I,0))</f>
        <v>50</v>
      </c>
      <c r="D7" s="49">
        <f>IF(Eingabe!$E$22="Ja",C7+3.3,C7)</f>
        <v>53.3</v>
      </c>
      <c r="E7" s="48">
        <f>IF(Eingabe!I14="Prozent",D7*(Eingabe!H14/100),Eingabe!H14/SUM(Eingabe!$H$12:$H$14)*D7)</f>
        <v>0</v>
      </c>
      <c r="F7" s="1"/>
    </row>
    <row r="8" spans="2:7" ht="15.75" thickBot="1" x14ac:dyDescent="0.3">
      <c r="B8" s="127"/>
      <c r="C8" s="127"/>
      <c r="D8" s="127"/>
      <c r="E8" s="128">
        <f>SUM(E5:E7)</f>
        <v>0</v>
      </c>
      <c r="F8" s="1"/>
    </row>
    <row r="9" spans="2:7" ht="15.75" thickTop="1" x14ac:dyDescent="0.25">
      <c r="B9" s="127"/>
      <c r="C9" s="127"/>
      <c r="D9" s="127"/>
      <c r="F9" s="1"/>
    </row>
    <row r="10" spans="2:7" x14ac:dyDescent="0.25">
      <c r="B10" s="127"/>
      <c r="C10" s="127"/>
      <c r="D10" s="127"/>
      <c r="E10" s="127"/>
      <c r="F10" s="1"/>
    </row>
    <row r="11" spans="2:7" x14ac:dyDescent="0.25">
      <c r="B11" s="127"/>
      <c r="C11" s="127"/>
      <c r="D11" s="127"/>
      <c r="E11" s="127"/>
      <c r="F11" s="1"/>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1:L38"/>
  <sheetViews>
    <sheetView showGridLines="0" workbookViewId="0">
      <selection activeCell="H18" sqref="H18"/>
    </sheetView>
  </sheetViews>
  <sheetFormatPr baseColWidth="10" defaultRowHeight="15" x14ac:dyDescent="0.25"/>
  <cols>
    <col min="1" max="1" width="8.7109375" style="2" customWidth="1"/>
    <col min="2" max="2" width="12.28515625" style="2" customWidth="1"/>
    <col min="3" max="6" width="11.42578125" style="3"/>
    <col min="7" max="7" width="11.42578125" style="2"/>
    <col min="8" max="8" width="17.85546875" style="2" customWidth="1"/>
    <col min="9" max="9" width="11.42578125" style="2"/>
    <col min="10" max="12" width="11.42578125" style="3"/>
    <col min="13" max="16384" width="11.42578125" style="2"/>
  </cols>
  <sheetData>
    <row r="1" spans="2:8" ht="30" customHeight="1" x14ac:dyDescent="0.25"/>
    <row r="2" spans="2:8" ht="31.5" x14ac:dyDescent="0.5">
      <c r="B2" s="39" t="s">
        <v>55</v>
      </c>
      <c r="C2" s="40"/>
      <c r="D2" s="40"/>
      <c r="E2" s="40"/>
      <c r="F2" s="40"/>
      <c r="G2" s="41"/>
    </row>
    <row r="3" spans="2:8" ht="13.5" customHeight="1" x14ac:dyDescent="0.5">
      <c r="B3" s="42"/>
      <c r="C3" s="11"/>
      <c r="D3" s="11"/>
      <c r="E3" s="11"/>
      <c r="F3" s="11"/>
      <c r="G3" s="43"/>
    </row>
    <row r="5" spans="2:8" ht="15.75" thickBot="1" x14ac:dyDescent="0.3">
      <c r="B5" s="2" t="s">
        <v>56</v>
      </c>
      <c r="C5" s="2" t="s">
        <v>53</v>
      </c>
    </row>
    <row r="6" spans="2:8" ht="15.75" thickBot="1" x14ac:dyDescent="0.3">
      <c r="B6" s="4"/>
      <c r="C6" s="5">
        <v>49</v>
      </c>
      <c r="D6" s="5">
        <v>53</v>
      </c>
      <c r="E6" s="6">
        <v>46</v>
      </c>
      <c r="F6" s="11"/>
    </row>
    <row r="8" spans="2:8" ht="15.75" thickBot="1" x14ac:dyDescent="0.3">
      <c r="B8" s="2" t="s">
        <v>52</v>
      </c>
    </row>
    <row r="9" spans="2:8" x14ac:dyDescent="0.25">
      <c r="B9" s="7"/>
      <c r="C9" s="8">
        <v>243</v>
      </c>
      <c r="D9" s="8">
        <v>246</v>
      </c>
      <c r="E9" s="9">
        <v>232</v>
      </c>
    </row>
    <row r="10" spans="2:8" x14ac:dyDescent="0.25">
      <c r="B10" s="10"/>
      <c r="C10" s="11">
        <v>207</v>
      </c>
      <c r="D10" s="11">
        <v>224</v>
      </c>
      <c r="E10" s="12">
        <v>145</v>
      </c>
    </row>
    <row r="11" spans="2:8" x14ac:dyDescent="0.25">
      <c r="B11" s="13"/>
      <c r="C11" s="11">
        <v>119</v>
      </c>
      <c r="D11" s="11">
        <v>138</v>
      </c>
      <c r="E11" s="12">
        <v>53</v>
      </c>
      <c r="H11" s="2" t="s">
        <v>66</v>
      </c>
    </row>
    <row r="12" spans="2:8" x14ac:dyDescent="0.25">
      <c r="B12" s="14"/>
      <c r="C12" s="11">
        <v>84</v>
      </c>
      <c r="D12" s="11">
        <v>103</v>
      </c>
      <c r="E12" s="12">
        <v>19</v>
      </c>
    </row>
    <row r="13" spans="2:8" ht="15.75" thickBot="1" x14ac:dyDescent="0.3">
      <c r="B13" s="15"/>
      <c r="C13" s="16">
        <v>24</v>
      </c>
      <c r="D13" s="16">
        <v>28</v>
      </c>
      <c r="E13" s="17">
        <v>11</v>
      </c>
    </row>
    <row r="14" spans="2:8" x14ac:dyDescent="0.25">
      <c r="B14" s="18"/>
      <c r="C14" s="11"/>
      <c r="D14" s="11"/>
      <c r="E14" s="11"/>
    </row>
    <row r="15" spans="2:8" ht="15.75" thickBot="1" x14ac:dyDescent="0.3">
      <c r="B15" s="2" t="s">
        <v>57</v>
      </c>
    </row>
    <row r="16" spans="2:8" x14ac:dyDescent="0.25">
      <c r="B16" s="19"/>
      <c r="C16" s="8">
        <v>227</v>
      </c>
      <c r="D16" s="8">
        <v>244</v>
      </c>
      <c r="E16" s="9">
        <v>244</v>
      </c>
    </row>
    <row r="17" spans="2:5" x14ac:dyDescent="0.25">
      <c r="B17" s="20"/>
      <c r="C17" s="11">
        <v>92</v>
      </c>
      <c r="D17" s="11">
        <v>143</v>
      </c>
      <c r="E17" s="12">
        <v>141</v>
      </c>
    </row>
    <row r="18" spans="2:5" x14ac:dyDescent="0.25">
      <c r="B18" s="21"/>
      <c r="C18" s="11">
        <v>34</v>
      </c>
      <c r="D18" s="11">
        <v>88</v>
      </c>
      <c r="E18" s="12">
        <v>86</v>
      </c>
    </row>
    <row r="19" spans="2:5" x14ac:dyDescent="0.25">
      <c r="B19" s="22"/>
      <c r="C19" s="11">
        <v>12</v>
      </c>
      <c r="D19" s="11">
        <v>65</v>
      </c>
      <c r="E19" s="12">
        <v>63</v>
      </c>
    </row>
    <row r="20" spans="2:5" ht="15.75" thickBot="1" x14ac:dyDescent="0.3">
      <c r="B20" s="23"/>
      <c r="C20" s="16">
        <v>0</v>
      </c>
      <c r="D20" s="16">
        <v>13</v>
      </c>
      <c r="E20" s="17">
        <v>12</v>
      </c>
    </row>
    <row r="21" spans="2:5" ht="15.75" thickBot="1" x14ac:dyDescent="0.3"/>
    <row r="22" spans="2:5" x14ac:dyDescent="0.25">
      <c r="B22" s="24"/>
      <c r="C22" s="8">
        <v>246</v>
      </c>
      <c r="D22" s="8">
        <v>239</v>
      </c>
      <c r="E22" s="9">
        <v>232</v>
      </c>
    </row>
    <row r="23" spans="2:5" x14ac:dyDescent="0.25">
      <c r="B23" s="25"/>
      <c r="C23" s="11">
        <v>235</v>
      </c>
      <c r="D23" s="11">
        <v>189</v>
      </c>
      <c r="E23" s="12">
        <v>152</v>
      </c>
    </row>
    <row r="24" spans="2:5" x14ac:dyDescent="0.25">
      <c r="B24" s="26"/>
      <c r="C24" s="11">
        <v>144</v>
      </c>
      <c r="D24" s="11">
        <v>95</v>
      </c>
      <c r="E24" s="12">
        <v>55</v>
      </c>
    </row>
    <row r="25" spans="2:5" x14ac:dyDescent="0.25">
      <c r="B25" s="27"/>
      <c r="C25" s="11">
        <v>108</v>
      </c>
      <c r="D25" s="11">
        <v>59</v>
      </c>
      <c r="E25" s="12">
        <v>19</v>
      </c>
    </row>
    <row r="26" spans="2:5" ht="15.75" thickBot="1" x14ac:dyDescent="0.3">
      <c r="B26" s="28"/>
      <c r="C26" s="16">
        <v>21</v>
      </c>
      <c r="D26" s="16">
        <v>9</v>
      </c>
      <c r="E26" s="17">
        <v>0</v>
      </c>
    </row>
    <row r="27" spans="2:5" ht="15.75" thickBot="1" x14ac:dyDescent="0.3"/>
    <row r="28" spans="2:5" x14ac:dyDescent="0.25">
      <c r="B28" s="29"/>
      <c r="C28" s="8">
        <v>245</v>
      </c>
      <c r="D28" s="8">
        <v>229</v>
      </c>
      <c r="E28" s="9">
        <v>242</v>
      </c>
    </row>
    <row r="29" spans="2:5" x14ac:dyDescent="0.25">
      <c r="B29" s="30"/>
      <c r="C29" s="11">
        <v>168</v>
      </c>
      <c r="D29" s="11">
        <v>109</v>
      </c>
      <c r="E29" s="12">
        <v>157</v>
      </c>
    </row>
    <row r="30" spans="2:5" x14ac:dyDescent="0.25">
      <c r="B30" s="31"/>
      <c r="C30" s="11">
        <v>104</v>
      </c>
      <c r="D30" s="11">
        <v>40</v>
      </c>
      <c r="E30" s="12">
        <v>91</v>
      </c>
    </row>
    <row r="31" spans="2:5" x14ac:dyDescent="0.25">
      <c r="B31" s="32"/>
      <c r="C31" s="11">
        <v>77</v>
      </c>
      <c r="D31" s="11">
        <v>14</v>
      </c>
      <c r="E31" s="12">
        <v>65</v>
      </c>
    </row>
    <row r="32" spans="2:5" ht="15.75" thickBot="1" x14ac:dyDescent="0.3">
      <c r="B32" s="33"/>
      <c r="C32" s="16">
        <v>15</v>
      </c>
      <c r="D32" s="16">
        <v>0</v>
      </c>
      <c r="E32" s="17">
        <v>12</v>
      </c>
    </row>
    <row r="33" spans="2:5" ht="15.75" thickBot="1" x14ac:dyDescent="0.3"/>
    <row r="34" spans="2:5" x14ac:dyDescent="0.25">
      <c r="B34" s="34"/>
      <c r="C34" s="8">
        <v>251</v>
      </c>
      <c r="D34" s="8">
        <v>249</v>
      </c>
      <c r="E34" s="9">
        <v>237</v>
      </c>
    </row>
    <row r="35" spans="2:5" x14ac:dyDescent="0.25">
      <c r="B35" s="35"/>
      <c r="C35" s="11">
        <v>255</v>
      </c>
      <c r="D35" s="11">
        <v>238</v>
      </c>
      <c r="E35" s="12">
        <v>152</v>
      </c>
    </row>
    <row r="36" spans="2:5" x14ac:dyDescent="0.25">
      <c r="B36" s="36"/>
      <c r="C36" s="11">
        <v>217</v>
      </c>
      <c r="D36" s="11">
        <v>193</v>
      </c>
      <c r="E36" s="12">
        <v>72</v>
      </c>
    </row>
    <row r="37" spans="2:5" x14ac:dyDescent="0.25">
      <c r="B37" s="37"/>
      <c r="C37" s="11">
        <v>184</v>
      </c>
      <c r="D37" s="11">
        <v>158</v>
      </c>
      <c r="E37" s="12">
        <v>29</v>
      </c>
    </row>
    <row r="38" spans="2:5" ht="15.75" thickBot="1" x14ac:dyDescent="0.3">
      <c r="B38" s="38"/>
      <c r="C38" s="16">
        <v>46</v>
      </c>
      <c r="D38" s="16">
        <v>38</v>
      </c>
      <c r="E38" s="17">
        <v>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4:D6"/>
  <sheetViews>
    <sheetView showGridLines="0" workbookViewId="0">
      <selection activeCell="E7" sqref="E7"/>
    </sheetView>
  </sheetViews>
  <sheetFormatPr baseColWidth="10" defaultRowHeight="15" x14ac:dyDescent="0.25"/>
  <sheetData>
    <row r="4" spans="2:4" x14ac:dyDescent="0.25">
      <c r="B4" s="131"/>
      <c r="D4" s="131"/>
    </row>
    <row r="5" spans="2:4" x14ac:dyDescent="0.25">
      <c r="B5" s="132" t="s">
        <v>14</v>
      </c>
      <c r="D5" s="132" t="s">
        <v>11</v>
      </c>
    </row>
    <row r="6" spans="2:4" x14ac:dyDescent="0.25">
      <c r="B6" s="133" t="s">
        <v>12</v>
      </c>
      <c r="D6" s="133" t="s">
        <v>16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Startseite</vt:lpstr>
      <vt:lpstr>Eingabe</vt:lpstr>
      <vt:lpstr>Grenzwerte</vt:lpstr>
      <vt:lpstr>REDIII</vt:lpstr>
      <vt:lpstr>Berechnung</vt:lpstr>
      <vt:lpstr>CI</vt:lpstr>
      <vt:lpstr>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 Gruber</dc:creator>
  <cp:lastModifiedBy>Micha Gruber</cp:lastModifiedBy>
  <dcterms:created xsi:type="dcterms:W3CDTF">2023-10-04T13:00:16Z</dcterms:created>
  <dcterms:modified xsi:type="dcterms:W3CDTF">2024-03-12T10:33:20Z</dcterms:modified>
</cp:coreProperties>
</file>